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" windowWidth="19125" windowHeight="8535"/>
  </bookViews>
  <sheets>
    <sheet name="R.I." sheetId="1" r:id="rId1"/>
    <sheet name="P.E." sheetId="2" r:id="rId2"/>
  </sheets>
  <definedNames>
    <definedName name="_xlnm._FilterDatabase" localSheetId="1" hidden="1">P.E.!$A$6:$GU$16</definedName>
    <definedName name="_xlnm._FilterDatabase" localSheetId="0" hidden="1">R.I.!$A$7:$AP$78</definedName>
    <definedName name="_xlnm.Print_Area" localSheetId="1">P.E.!$A$1:$AA$21</definedName>
    <definedName name="_xlnm.Print_Area" localSheetId="0">R.I.!$A$1:$Z$85</definedName>
    <definedName name="_xlnm.Print_Titles" localSheetId="1">P.E.!$1:$6</definedName>
    <definedName name="_xlnm.Print_Titles" localSheetId="0">R.I.!$1:$6</definedName>
  </definedNames>
  <calcPr calcId="144525"/>
</workbook>
</file>

<file path=xl/calcChain.xml><?xml version="1.0" encoding="utf-8"?>
<calcChain xmlns="http://schemas.openxmlformats.org/spreadsheetml/2006/main">
  <c r="L80" i="1" l="1"/>
  <c r="R22" i="2" l="1"/>
  <c r="U80" i="1" l="1"/>
  <c r="S87" i="1"/>
  <c r="S88" i="1" s="1"/>
  <c r="M77" i="1"/>
  <c r="N77" i="1"/>
  <c r="M74" i="1"/>
  <c r="N74" i="1"/>
  <c r="M75" i="1"/>
  <c r="N75" i="1"/>
  <c r="M76" i="1"/>
  <c r="N76" i="1"/>
  <c r="M72" i="1"/>
  <c r="N72" i="1"/>
  <c r="M73" i="1"/>
  <c r="N73" i="1"/>
  <c r="M70" i="1"/>
  <c r="N70" i="1"/>
  <c r="M71" i="1"/>
  <c r="N71" i="1"/>
  <c r="M68" i="1"/>
  <c r="N68" i="1"/>
  <c r="M69" i="1"/>
  <c r="N69" i="1"/>
  <c r="M67" i="1"/>
  <c r="N67" i="1"/>
  <c r="M66" i="1"/>
  <c r="N66" i="1"/>
  <c r="M65" i="1"/>
  <c r="N65" i="1"/>
  <c r="N64" i="1"/>
  <c r="M64" i="1"/>
  <c r="N63" i="1"/>
  <c r="M63" i="1"/>
  <c r="X16" i="2"/>
  <c r="W16" i="2"/>
  <c r="M16" i="2"/>
  <c r="L16" i="2"/>
  <c r="U16" i="2"/>
  <c r="N16" i="2" l="1"/>
  <c r="M23" i="2" l="1"/>
  <c r="Y15" i="2"/>
  <c r="Y14" i="2"/>
  <c r="Y12" i="2"/>
  <c r="Y13" i="2"/>
  <c r="Y8" i="2"/>
  <c r="Y7" i="2"/>
  <c r="Y9" i="2"/>
  <c r="Y10" i="2"/>
  <c r="X78" i="1" l="1"/>
  <c r="M8" i="1"/>
  <c r="R23" i="2" l="1"/>
  <c r="M10" i="1"/>
  <c r="N10" i="1"/>
  <c r="W78" i="1" l="1"/>
  <c r="P78" i="1"/>
  <c r="O78" i="1"/>
  <c r="L78" i="1"/>
  <c r="L81" i="1" s="1"/>
  <c r="U78" i="1"/>
  <c r="M60" i="1" l="1"/>
  <c r="N56" i="1"/>
  <c r="M56" i="1"/>
  <c r="N58" i="1"/>
  <c r="M58" i="1"/>
  <c r="N55" i="1"/>
  <c r="M55" i="1"/>
  <c r="N26" i="1" l="1"/>
  <c r="M26" i="1"/>
  <c r="N53" i="1"/>
  <c r="M53" i="1"/>
  <c r="N49" i="1"/>
  <c r="M49" i="1"/>
  <c r="N25" i="1"/>
  <c r="M25" i="1"/>
  <c r="N28" i="1"/>
  <c r="M28" i="1"/>
  <c r="N35" i="1"/>
  <c r="M35" i="1"/>
  <c r="N36" i="1"/>
  <c r="M36" i="1"/>
  <c r="N44" i="1"/>
  <c r="M44" i="1"/>
  <c r="N30" i="1"/>
  <c r="M30" i="1"/>
  <c r="N39" i="1"/>
  <c r="M39" i="1"/>
  <c r="N32" i="1"/>
  <c r="M32" i="1"/>
  <c r="N31" i="1"/>
  <c r="M31" i="1"/>
  <c r="N33" i="1"/>
  <c r="M33" i="1"/>
  <c r="N9" i="1"/>
  <c r="M9" i="1"/>
  <c r="N8" i="1"/>
  <c r="N23" i="1"/>
  <c r="M23" i="1"/>
  <c r="N22" i="1"/>
  <c r="M22" i="1"/>
  <c r="N23" i="2"/>
  <c r="M59" i="1"/>
  <c r="M61" i="1"/>
  <c r="M62" i="1"/>
  <c r="M80" i="1" l="1"/>
  <c r="N17" i="1"/>
  <c r="M17" i="1"/>
  <c r="N46" i="1" l="1"/>
  <c r="M46" i="1"/>
  <c r="N38" i="1"/>
  <c r="M38" i="1"/>
  <c r="N41" i="1"/>
  <c r="M41" i="1"/>
  <c r="N37" i="1"/>
  <c r="M37" i="1"/>
  <c r="N42" i="1"/>
  <c r="M42" i="1"/>
  <c r="N43" i="1"/>
  <c r="M43" i="1"/>
  <c r="N40" i="1"/>
  <c r="M40" i="1"/>
  <c r="N54" i="1"/>
  <c r="M54" i="1"/>
  <c r="N45" i="1"/>
  <c r="M45" i="1"/>
  <c r="N29" i="1"/>
  <c r="M29" i="1"/>
  <c r="N50" i="1"/>
  <c r="M50" i="1"/>
  <c r="N27" i="1"/>
  <c r="M27" i="1"/>
  <c r="N24" i="1"/>
  <c r="M24" i="1"/>
  <c r="N47" i="1"/>
  <c r="M47" i="1"/>
  <c r="N48" i="1"/>
  <c r="M48" i="1"/>
  <c r="M52" i="1"/>
  <c r="N52" i="1"/>
  <c r="M51" i="1"/>
  <c r="N51" i="1"/>
  <c r="M34" i="1"/>
  <c r="N34" i="1"/>
  <c r="M12" i="1"/>
  <c r="N12" i="1"/>
  <c r="M11" i="1"/>
  <c r="N11" i="1"/>
  <c r="M14" i="1"/>
  <c r="N14" i="1"/>
  <c r="M13" i="1"/>
  <c r="N13" i="1"/>
  <c r="M16" i="1"/>
  <c r="N16" i="1"/>
  <c r="M15" i="1"/>
  <c r="N15" i="1"/>
  <c r="M21" i="1"/>
  <c r="N21" i="1"/>
  <c r="M20" i="1"/>
  <c r="N20" i="1"/>
  <c r="M18" i="1"/>
  <c r="N18" i="1"/>
  <c r="M19" i="1"/>
  <c r="N19" i="1"/>
  <c r="O16" i="2"/>
  <c r="O19" i="2" s="1"/>
  <c r="D42" i="2"/>
  <c r="C42" i="2"/>
  <c r="B42" i="2"/>
  <c r="A42" i="2"/>
  <c r="D41" i="2"/>
  <c r="C41" i="2"/>
  <c r="B41" i="2"/>
  <c r="A41" i="2"/>
  <c r="P16" i="2"/>
  <c r="P19" i="2" s="1"/>
  <c r="K102" i="1"/>
  <c r="J102" i="1"/>
  <c r="I102" i="1"/>
  <c r="H102" i="1"/>
  <c r="G102" i="1"/>
  <c r="F102" i="1"/>
  <c r="E102" i="1"/>
  <c r="D102" i="1"/>
  <c r="C102" i="1"/>
  <c r="B102" i="1"/>
  <c r="A102" i="1"/>
  <c r="K101" i="1"/>
  <c r="J101" i="1"/>
  <c r="I101" i="1"/>
  <c r="H101" i="1"/>
  <c r="G101" i="1"/>
  <c r="F101" i="1"/>
  <c r="E101" i="1"/>
  <c r="D101" i="1"/>
  <c r="C101" i="1"/>
  <c r="B101" i="1"/>
  <c r="A101" i="1"/>
  <c r="P81" i="1"/>
  <c r="O81" i="1"/>
  <c r="M78" i="1" l="1"/>
  <c r="M81" i="1" s="1"/>
  <c r="N78" i="1"/>
  <c r="N81" i="1" s="1"/>
  <c r="N19" i="2" l="1"/>
  <c r="L18" i="2"/>
  <c r="M18" i="2" l="1"/>
  <c r="M19" i="2" s="1"/>
  <c r="L19" i="2" l="1"/>
</calcChain>
</file>

<file path=xl/comments1.xml><?xml version="1.0" encoding="utf-8"?>
<comments xmlns="http://schemas.openxmlformats.org/spreadsheetml/2006/main">
  <authors>
    <author>jgmartinez</author>
  </authors>
  <commentList>
    <comment ref="F15" authorId="0">
      <text>
        <r>
          <rPr>
            <b/>
            <sz val="9"/>
            <color indexed="81"/>
            <rFont val="Tahoma"/>
            <family val="2"/>
          </rPr>
          <t>jgmartinez: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FRANCISCO: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10"/>
            <rFont val="Tahoma"/>
            <family val="2"/>
          </rPr>
          <t>REVISA EL ESTUDIO GENERADO EN EL 2010 Y CHECA CON INCAY SI DERIVADO DE LA MODERNIZACION SE PUEDE DEFINIR COMO CARRETERA. ESTO PARA DEFINIR EN QUE ELEMENTO PROGRAMATICO CONSIDERARLA.</t>
        </r>
      </text>
    </comment>
  </commentList>
</comments>
</file>

<file path=xl/sharedStrings.xml><?xml version="1.0" encoding="utf-8"?>
<sst xmlns="http://schemas.openxmlformats.org/spreadsheetml/2006/main" count="1137" uniqueCount="383">
  <si>
    <t>EN LA MODALIDAD DE REGIONES INDÍGENAS</t>
  </si>
  <si>
    <t>No. de obra</t>
  </si>
  <si>
    <t>Dependencia</t>
  </si>
  <si>
    <t>Elementos Programáticos</t>
  </si>
  <si>
    <t>Información de la obra, proyecto o acción</t>
  </si>
  <si>
    <t>Estructura Financiera 2010 (Pesos) Contratada</t>
  </si>
  <si>
    <t>Metas totales</t>
  </si>
  <si>
    <t>Beneficiarios Totales</t>
  </si>
  <si>
    <t>Periodo estimado de ejecución (días)</t>
  </si>
  <si>
    <t>Descripción de los trabajos
(Principales partidas a ejecutar)</t>
  </si>
  <si>
    <t>Nombre la obra</t>
  </si>
  <si>
    <t>Ubicación</t>
  </si>
  <si>
    <t>Del Proyecto</t>
  </si>
  <si>
    <t>Avance físico</t>
  </si>
  <si>
    <t>Ejecutora</t>
  </si>
  <si>
    <t>PG</t>
  </si>
  <si>
    <t>Subprograma</t>
  </si>
  <si>
    <t>Región Indígena</t>
  </si>
  <si>
    <t>Municipio (s)</t>
  </si>
  <si>
    <t>Localidad (es)</t>
  </si>
  <si>
    <t>SIT</t>
  </si>
  <si>
    <t>ME</t>
  </si>
  <si>
    <t>Suma</t>
  </si>
  <si>
    <t>CDI</t>
  </si>
  <si>
    <t>Estatal</t>
  </si>
  <si>
    <t>Municipal</t>
  </si>
  <si>
    <t>Participantes</t>
  </si>
  <si>
    <t>U. de Medida</t>
  </si>
  <si>
    <t>Cantidad</t>
  </si>
  <si>
    <t>%</t>
  </si>
  <si>
    <t>al 31/12/2010</t>
  </si>
  <si>
    <t>Hombres</t>
  </si>
  <si>
    <t>Mujeres</t>
  </si>
  <si>
    <t>MAYA</t>
  </si>
  <si>
    <t>IT</t>
  </si>
  <si>
    <t>C</t>
  </si>
  <si>
    <t>KM</t>
  </si>
  <si>
    <t>Gobierno del Estado             (JAPAY)</t>
  </si>
  <si>
    <t>SC</t>
  </si>
  <si>
    <t>02</t>
  </si>
  <si>
    <t>AMPLIACIÓN</t>
  </si>
  <si>
    <t>SISTEMA</t>
  </si>
  <si>
    <t xml:space="preserve">1.- SUBESTACIÓN ELÉCTRICA.
2.- EQUIPOS ELECTROMECANICOS.
3.- CONSTRUCCIÓN DE TOMAS DOMICILIARIAS.
4.- CIERRE DE CIRCUITOS HIDRÁULICOS.
</t>
  </si>
  <si>
    <t>079 TEKAX</t>
  </si>
  <si>
    <t>104 YAXCABA</t>
  </si>
  <si>
    <t>Gobierno del Estado             (JEDEY)</t>
  </si>
  <si>
    <t>SG</t>
  </si>
  <si>
    <t>POSTE</t>
  </si>
  <si>
    <t>015 CUZAMA</t>
  </si>
  <si>
    <t>033 HALACHO</t>
  </si>
  <si>
    <t>048 MAXCANU</t>
  </si>
  <si>
    <t>052 MOTUL</t>
  </si>
  <si>
    <t>058 PETO</t>
  </si>
  <si>
    <t>096 TIZIMIN</t>
  </si>
  <si>
    <t>0023 SAN DIONISIO</t>
  </si>
  <si>
    <t>0010 KANCAB</t>
  </si>
  <si>
    <t>085 TEMOZON</t>
  </si>
  <si>
    <t>101 UMAN</t>
  </si>
  <si>
    <t xml:space="preserve">Gobierno del Estado
(INCAY) </t>
  </si>
  <si>
    <t>UB</t>
  </si>
  <si>
    <t>002 ACANCEH</t>
  </si>
  <si>
    <t>0003 CIBCEH</t>
  </si>
  <si>
    <t>PROYECTO</t>
  </si>
  <si>
    <t>0062 SAN ISIDRO YAXCHE</t>
  </si>
  <si>
    <t>035 HOCTUN</t>
  </si>
  <si>
    <t>0007 SAN JOSE ORIENTE</t>
  </si>
  <si>
    <t>06</t>
  </si>
  <si>
    <t>ESTUDIOS Y PROYECTOS</t>
  </si>
  <si>
    <t>0017 DZONOT AKE</t>
  </si>
  <si>
    <t>0034 POPOLNAH</t>
  </si>
  <si>
    <t>0021 DZONOT MEZO</t>
  </si>
  <si>
    <t>I.- ESTUDIOS PRELIMINARES.
II.- REQUERIMIENTO DE INFRAESTRUCTURA.
III.- PROYECTOS EJECUTIVOS. 
IV.- PRESUPUESTO DE INVESION.
V.- CALCULOS TARIFARIOS.
VI.- DOCUMENTO PARA LICITACION.                                                                        VII.- IMPACTO AMBIENTAL.</t>
  </si>
  <si>
    <t>0023 EL EDEN</t>
  </si>
  <si>
    <t>0322 SAN JOSE MONTECRISTO</t>
  </si>
  <si>
    <t>060 SANTA CLARA DZIBALKU</t>
  </si>
  <si>
    <t>0118 SAN BASILIO</t>
  </si>
  <si>
    <t>0095 X-UCH</t>
  </si>
  <si>
    <t>0009 ALFONSO CASO</t>
  </si>
  <si>
    <t>0006 CHACMULTUN</t>
  </si>
  <si>
    <t>056 OXKUTZCAB</t>
  </si>
  <si>
    <t>0017 SAN RAFAEL</t>
  </si>
  <si>
    <t>TOTAL  DE APORTACIONES PARA EL DESARROLLO DE OBRA</t>
  </si>
  <si>
    <t>No. DE OBRAS Y ACCIONES</t>
  </si>
  <si>
    <t>Delegación Estatal de la CDI</t>
  </si>
  <si>
    <t>U9</t>
  </si>
  <si>
    <t>SUPERVISIÓN DE OBRAS</t>
  </si>
  <si>
    <t>SUPERVISION GERENCIAL DE OBRAS</t>
  </si>
  <si>
    <t>VARIOS</t>
  </si>
  <si>
    <t>VARIAS</t>
  </si>
  <si>
    <t>INFORME</t>
  </si>
  <si>
    <t>EL SERVICIO DE SUPERVISION CONTEMPLA LA INFORMACION, VERIFICACION DE LA CALIDAD, SEGUIMIENTO Y CONTROL DE LA (S) OBRA (S) CONFORME A LAS ESPECIFICACIONES PARTICULARES DE CADA PROYECTO.</t>
  </si>
  <si>
    <t>G R A N      T O T A L</t>
  </si>
  <si>
    <t>31/01/0001/2011</t>
  </si>
  <si>
    <t>AMPLIACIÓN DEL SISTEMA DE AGUA POTABLE EN LA LOCALIDAD DE DZONOT AKE</t>
  </si>
  <si>
    <t>31/02/0001/2011</t>
  </si>
  <si>
    <t>EN LA MODALIDAD DE PROYECTOS ESTRATÉGICOS</t>
  </si>
  <si>
    <t>Por realizar en 2011</t>
  </si>
  <si>
    <t>al 31/12/2011</t>
  </si>
  <si>
    <t>31/01/0002/2011</t>
  </si>
  <si>
    <t>31/01/0003/2011</t>
  </si>
  <si>
    <t>AMPLIACIÓN DEL SISTEMA DE AGUA POTABLE EN LA LOCALIDAD DE DZONOT MEZO</t>
  </si>
  <si>
    <t>AMPLIACIÓN DEL SISTEMA DE AGUA POTABLE EN LA LOCALIDAD DE POPOLNAH</t>
  </si>
  <si>
    <t>AMPLIACIÓN DEL SISTEMA DE AGUA POTABLE EN LA LOCALIDAD DE EL EDEN</t>
  </si>
  <si>
    <t>AMPLIACIÓN DEL SISTEMA DE AGUA POTABLE EN LA LOCALIDAD DE SAN JOSE MONTECRISTO</t>
  </si>
  <si>
    <t>31/01/0004/2011</t>
  </si>
  <si>
    <t>31/01/0005/2011</t>
  </si>
  <si>
    <t>AMPLIACIÓN DEL SISTEMA DE AGUA POTABLE EN LA LOCALIDAD DE SANTA CLARA DZIBALKU</t>
  </si>
  <si>
    <t>31/01/0006/2011</t>
  </si>
  <si>
    <t>AMPLIACIÓN DEL SISTEMA DE AGUA POTABLE EN LA LOCALIDAD DE SAN BASILIO</t>
  </si>
  <si>
    <t>AMPLIACIÓN DEL SISTEMA DE AGUA POTABLE EN LA LOCALIDAD DE X-UCH</t>
  </si>
  <si>
    <t>31/01/0007/2011</t>
  </si>
  <si>
    <t>31/01/0008/2011</t>
  </si>
  <si>
    <t>AMPLIACIÓN DEL SISTEMA DE AGUA POTABLE EN LA LOCALIDAD DE ALFONSO CASO</t>
  </si>
  <si>
    <t>AMPLIACIÓN DEL SISTEMA DE AGUA POTABLE EN LA LOCALIDAD DE CHACMULTUN</t>
  </si>
  <si>
    <t>31/01/0009/2011</t>
  </si>
  <si>
    <t>31/01/0010/2011</t>
  </si>
  <si>
    <t>31/01/0011/2011</t>
  </si>
  <si>
    <t>AMPLIACIÓN DEL SISTEMA DE AGUA POTABLE EN LA LOCALIDAD DE SANTA ROSA</t>
  </si>
  <si>
    <t>31/01/0012/2011</t>
  </si>
  <si>
    <t>AMPLIACIÓN DEL SISTEMA DE AGUA POTABLE EN LA LOCALIDAD DE SAN RAFAEL</t>
  </si>
  <si>
    <t>0002 TAMCHEN</t>
  </si>
  <si>
    <t>AMPLIACION DE RED ELECTRICA EN M. Y B. TENSION EN LA LOCALIDAD DE TAMCHEN</t>
  </si>
  <si>
    <t>044 KINCHIL</t>
  </si>
  <si>
    <t>31/01/0013/2011</t>
  </si>
  <si>
    <t>31/01/0014/2011</t>
  </si>
  <si>
    <t>0014 TANIL</t>
  </si>
  <si>
    <t>AMPLIACION DE RED ELECTRICA EN M. Y B. TENSION EN LA LOCALIDAD DE TANIL</t>
  </si>
  <si>
    <t>31/01/0015/2011</t>
  </si>
  <si>
    <t>AMPLIACION DE RED ELECTRICA EN M. Y B. TENSION EN LA LOCALIDAD DE BOLON</t>
  </si>
  <si>
    <t>0002 BOLON</t>
  </si>
  <si>
    <t>31/01/0016/2011</t>
  </si>
  <si>
    <t>31/01/0017/2011</t>
  </si>
  <si>
    <t>091 TINUN</t>
  </si>
  <si>
    <t>31/01/0018/2011</t>
  </si>
  <si>
    <t>085 TEMOZÓN</t>
  </si>
  <si>
    <t>0001 TEMOZÓN</t>
  </si>
  <si>
    <t>AMPLIACION DE RED ELECTRICA EN M. Y B. TENSION EN LA LOCALIDAD DE TEMOZÓN</t>
  </si>
  <si>
    <t>31/01/0019/2011</t>
  </si>
  <si>
    <t>31/01/0020/2011</t>
  </si>
  <si>
    <t>AMPLIACION DE RED ELECTRICA EN M. Y B. TENSION EN LA LOCALIDAD DE DZITINA</t>
  </si>
  <si>
    <t>0014 DZITINA</t>
  </si>
  <si>
    <t>31/01/0021/2011</t>
  </si>
  <si>
    <t>AMPLIACION DE RED ELECTRICA EN M. Y B. TENSION EN LA LOCALIDAD DE CHUNKANAN</t>
  </si>
  <si>
    <t>31/01/0022/2011</t>
  </si>
  <si>
    <t>097 TUNKAS</t>
  </si>
  <si>
    <t>0007 SAN ANTONIO CHUC</t>
  </si>
  <si>
    <t>AMPLIACION DE RED ELECTRICA EN M. Y B. TENSION EN LA LOCALIDAD DE SAN ANTONIO CHUC</t>
  </si>
  <si>
    <t>31/01/0023/2011</t>
  </si>
  <si>
    <t>31/01/0024/2011</t>
  </si>
  <si>
    <t>AMPLIACION DE RED ELECTRICA EN M. Y B. TENSION EN LA LOCALIDAD DE KANCAB</t>
  </si>
  <si>
    <t>31/01/0026/2011</t>
  </si>
  <si>
    <t>AMPLIACION DE RED ELECTRICA EN M. Y B. TENSION EN LA LOCALIDAD DE SAN PEDRO</t>
  </si>
  <si>
    <t>0018 SAN PEDRO</t>
  </si>
  <si>
    <t>31/01/0027/2011</t>
  </si>
  <si>
    <t>31/01/0028/2011</t>
  </si>
  <si>
    <t>AMPLIACION DE RED ELECTRICA EN M. Y B. TENSION EN LA LOCALIDAD DE TANYA</t>
  </si>
  <si>
    <t>0018 TANYA</t>
  </si>
  <si>
    <t>31/01/0029/2011</t>
  </si>
  <si>
    <t>31/01/0030/2011</t>
  </si>
  <si>
    <t>AMPLIACION DE RED ELECTRICA EN M. Y B. TENSION EN LA LOCALIDAD DE SAN JOSE HILI</t>
  </si>
  <si>
    <t>0024 SAN JOSE HILI</t>
  </si>
  <si>
    <t>31/01/0031/2011</t>
  </si>
  <si>
    <t>AMPLIACION DE RED ELECTRICA EN M. Y B. TENSION EN LA LOCALIDAD DE UCI</t>
  </si>
  <si>
    <t>0002 UCI</t>
  </si>
  <si>
    <t>31/01/0032/2011</t>
  </si>
  <si>
    <t>AMPLIACION DE RED ELECTRICA EN M. Y B. TENSION EN LA LOCALIDAD DE KOMCHEN MARTINEZ</t>
  </si>
  <si>
    <t>0021 KOMCHEN MARTINEZ</t>
  </si>
  <si>
    <t>31/01/0033/2011</t>
  </si>
  <si>
    <t>31/01/0034/2011</t>
  </si>
  <si>
    <t>AMPLIACION DE RED ELECTRICA EN M. Y B. TENSION EN LA LOCALIDAD DE PENCUYUT</t>
  </si>
  <si>
    <t>0015 PENCUYUT</t>
  </si>
  <si>
    <t>31/01/0035/2011</t>
  </si>
  <si>
    <t>31/01/0036/2011</t>
  </si>
  <si>
    <t>ESTUDIO Y PROYECTO PARA LA AMPLIACIÓN DEL SISTEMA DE AGUA POTABLE EN LA LOCALIDAD DE YAXCOPIL</t>
  </si>
  <si>
    <t>0051 YAXCOPIL</t>
  </si>
  <si>
    <t>"ANEXO 1 DEL ACUERDO DE COORDINACIÓN 2011 QUE CELEBRAN LA COMISIÓN NACIONAL PARA EL DESARROLLO DE LOS PUEBLOS INDIGENAS Y EL PODER EJECUTIVO DEL ESTADO LIBRE Y SOBERANO DE YUCATÁN"</t>
  </si>
  <si>
    <t>021 CHICHIMILA</t>
  </si>
  <si>
    <t>ESTUDIO Y PROYECTO PARA LA AMPLIACIÓN DEL SISTEMA DE AGUA POTABLE EN LA LOCALIDAD DE CHAN CHICHIMILA</t>
  </si>
  <si>
    <t>022 CHIKINDZONOT</t>
  </si>
  <si>
    <t>0002 CHAN CHICHIMILA</t>
  </si>
  <si>
    <t>ESTUDIO Y PROYECTO PARA LA AMPLIACIÓN DEL SISTEMA DE AGUA POTABLE EN LA LOCALIDAD DE LOL-BE</t>
  </si>
  <si>
    <t>0098 LOL-BE</t>
  </si>
  <si>
    <t>ESTUDIO Y PROYECTO PARA LA AMPLIACIÓN DEL SISTEMA DE AGUA POTABLE EN LA LOCALIDAD DE SAN ANTONIO CHUC</t>
  </si>
  <si>
    <t>ESTUDIO Y PROYECTO PARA LA AMPLIACIÓN DEL SISTEMA DE AGUA POTABLE EN LA LOCALIDAD DE MUXUPIP</t>
  </si>
  <si>
    <t>054 MUXUPIP</t>
  </si>
  <si>
    <t>0001 MUXUPIP</t>
  </si>
  <si>
    <t>ESTUDIO Y PROYECTO PARA LA AMPLIACIÓN DEL SISTEMA DE AGUA POTABLE EN LA LOCALIDAD DE CHAN X-CAIL</t>
  </si>
  <si>
    <t>0022 CHAN X-CAIL</t>
  </si>
  <si>
    <t>AMPLIACIÓN DEL SISTEMA DE AGUA POTABLE EN LA LOCALIDAD DE SAN FRANCISCO GRANDE</t>
  </si>
  <si>
    <t>AMPLIACIÓN DEL SISTEMA DE AGUA POTABLE EN LA LOCALIDAD DE KANACHEN</t>
  </si>
  <si>
    <t>AMPLIACION DE RED ELECTRICA EN M. Y B. TENSION EN LA LOCALIDAD DE TIXCANCAL</t>
  </si>
  <si>
    <t>AMPLIACION DE RED ELECTRICA EN M. Y B. TENSION EN LA LOCALIDAD DE HOCABA</t>
  </si>
  <si>
    <t>AMPLIACION DE RED ELECTRICA EN M. Y B. TENSION EN LA LOCALIDAD DE CANAKON</t>
  </si>
  <si>
    <t>ESTUDIO Y PROYECTO PARA LA AMPLIACIÓN DEL SISTEMA DE AGUA POTABLE EN LA LOCALIDAD DE TETIZ</t>
  </si>
  <si>
    <t>ESTUDIO Y PROYECTO DE LA MODERNIZACION DEL CAMINO E.C. (MERIDA-KANTUNIL)-SAN JOSE ORIENTE TRAMO: 0+000-6+000</t>
  </si>
  <si>
    <t>ESTUDIO Y PROYECTO PARA LA MODERNIZACION DEL CAMINO SANTA MARIA-YOKDZONOT HU-HUECHEMBALAM TRAMO: 0+000-15+049</t>
  </si>
  <si>
    <t>PROPUESTA DE OBRAS A EJECUTAR EN EL SEGUNDO SEMESTRE POR LA DELEGACIÓN</t>
  </si>
  <si>
    <t>ESTUDIO Y PROYECTO DE LA CONSTRUCCIÓN DE LA CARRETERA E.C. (PROGRESITO-CHIKINDZONOT)-SAN DIONISIO TRAMO: 0+000-7+000</t>
  </si>
  <si>
    <t>ESTUDIO Y PROYECTO DE LA CONSTRUCCIÓN DE LA CARRETERA E.C. (HUNTOCHAC-NOHALAL)-SAN ISIDRO YAXCHE TRAMO: 0+000-10+000</t>
  </si>
  <si>
    <t>AMPLIACIÓN DEL SISTEMA DE AGUA POTABLE EN LA LOCALIDAD DE CACAO</t>
  </si>
  <si>
    <t>0009 CACAO</t>
  </si>
  <si>
    <t>001 ABALA</t>
  </si>
  <si>
    <t>AMPLIACIÓN DEL SISTEMA DE AGUA POTABLE EN LA LOCALIDAD DE TIXKUNCHEIL</t>
  </si>
  <si>
    <t>AMPLIACIÓN DEL SISTEMA DE AGUA POTABLE EN LA LOCALIDAD DE PETEC BILTUN</t>
  </si>
  <si>
    <t>0113 PETEC BILTUN</t>
  </si>
  <si>
    <t>0010 TIXKUNCHEIL</t>
  </si>
  <si>
    <t>004 BACA</t>
  </si>
  <si>
    <t>ESTUDIO Y PROYECTO PARA LA AMPLIACIÓN DEL SISTEMA DE AGUA POTABLE EN LA LOCALIDAD DE PUNTA LAGUNA</t>
  </si>
  <si>
    <t>0371 PUNTA LAGUNA</t>
  </si>
  <si>
    <t>019 CHEMAX</t>
  </si>
  <si>
    <t>ESTUDIO Y PROYECTO PARA LA AMPLIACIÓN DEL SISTEMA DE AGUA POTABLE EN LA LOCALIDAD DE CUCH HOLOCH</t>
  </si>
  <si>
    <t>0003 CUCH HOLOCH</t>
  </si>
  <si>
    <t>ESTUDIO Y PROYECTO PARA LA AMPLIACIÓN DEL SISTEMA DE AGUA POTABLE EN LA LOCALIDAD DE UCI</t>
  </si>
  <si>
    <t>ESTUDIO Y PROYECTO PARA LA AMPLIACIÓN DEL SISTEMA DE AGUA POTABLE EN LA LOCALIDAD DE ONICHEN</t>
  </si>
  <si>
    <t>0068 ONICHEN</t>
  </si>
  <si>
    <t>ESTUDIO Y PROYECTO PARA LA AMPLIACIÓN DEL SISTEMA DE AGUA POTABLE EN LA LOCALIDAD DE CHIBILUB</t>
  </si>
  <si>
    <t>0002 CHIBILUB</t>
  </si>
  <si>
    <t>081 TEKOM</t>
  </si>
  <si>
    <t>ESTUDIO Y PROYECTO PARA LA AMPLIACIÓN DEL SISTEMA DE AGUA POTABLE EN LA LOCALIDAD DE HOCTUN</t>
  </si>
  <si>
    <t>0001 HOCTUN</t>
  </si>
  <si>
    <t>087 TETIZ</t>
  </si>
  <si>
    <t>0001 TETIZ</t>
  </si>
  <si>
    <t>091 TINUM</t>
  </si>
  <si>
    <t>0009 SAN FRANCISCO GRANDE</t>
  </si>
  <si>
    <t>034 HOCABA</t>
  </si>
  <si>
    <t xml:space="preserve">013 CONKAL </t>
  </si>
  <si>
    <t>0010 KANACHEN</t>
  </si>
  <si>
    <t>0071 TIXCANCAL</t>
  </si>
  <si>
    <t>0001 HOCABA</t>
  </si>
  <si>
    <t>0002 CANAKOM</t>
  </si>
  <si>
    <t>0006 X-CUYUM</t>
  </si>
  <si>
    <t>31/02/0002/2011</t>
  </si>
  <si>
    <t>31/02/0004/2011</t>
  </si>
  <si>
    <t>31/01/0037/2011</t>
  </si>
  <si>
    <t>31/01/0039/2011</t>
  </si>
  <si>
    <t>31/01/0038/2011</t>
  </si>
  <si>
    <t>31/01/0040/2011</t>
  </si>
  <si>
    <t>31/01/0041/2011</t>
  </si>
  <si>
    <t>31/01/0042/2011</t>
  </si>
  <si>
    <t>AMPLIACION DE RED ELECTRICA EN M. Y B. TENSION EN LA LOCALIDAD DE KIMBILA</t>
  </si>
  <si>
    <t>040 IZAMAL</t>
  </si>
  <si>
    <t>0041 KIMBILA</t>
  </si>
  <si>
    <t>AMPLIACION DE RED ELECTRICA EN M. Y B. TENSION EN LA LOCALIDAD DE SAHCABA</t>
  </si>
  <si>
    <t>0003  SAHCABA</t>
  </si>
  <si>
    <t>AMPLIACION DE RED ELECTRICA EN M. Y B. TENSION EN LA LOCALIDAD DE CITILCUM</t>
  </si>
  <si>
    <t>0003 CITILCUM</t>
  </si>
  <si>
    <t>AMPLIACION DE RED ELECTRICA EN M. Y B. TENSION EN LA LOCALIDAD DE KAXATAH</t>
  </si>
  <si>
    <t>0015 KAXATAH</t>
  </si>
  <si>
    <t>AMPLIACION DE RED ELECTRICA EN M. Y B. TENSION EN LA LOCALIDAD DE CHACMAY</t>
  </si>
  <si>
    <t>0002 CHACMAY</t>
  </si>
  <si>
    <t>AMPLIACION DE RED ELECTRICA EN M. Y B. TENSION EN LA LOCALIDAD DE PLAN CHAC</t>
  </si>
  <si>
    <t>062 SACALUM</t>
  </si>
  <si>
    <t>0007 PLAN CHAC</t>
  </si>
  <si>
    <t>AMPLIACION DE RED ELECTRICA EN M. Y B. TENSION EN LA LOCALIDAD DE SANTA ROSA</t>
  </si>
  <si>
    <t>AMPLIACION DE RED ELECTRICA EN M. Y B. TENSION EN LA LOCALIDAD DE KANACHEN</t>
  </si>
  <si>
    <t>AMPLIACION DE RED ELECTRICA EN M. Y B. TENSION EN LA LOCALIDAD DE XKALADZONOT</t>
  </si>
  <si>
    <t>0015 XKALADZONOT</t>
  </si>
  <si>
    <t>017 CHANKOM</t>
  </si>
  <si>
    <t>AMPLIACION DE RED ELECTRICA EN M. Y B. TENSION EN LA LOCALIDAD DE CUNCUNUL</t>
  </si>
  <si>
    <t>0001 CUNCUNUL</t>
  </si>
  <si>
    <t>014 CUNCUNUL</t>
  </si>
  <si>
    <t>AMPLIACION DE RED ELECTRICA EN M. Y B. TENSION EN LA LOCALIDAD DE KABICHEN</t>
  </si>
  <si>
    <t>0497 KABICHEN</t>
  </si>
  <si>
    <t>102 VALLADOLID</t>
  </si>
  <si>
    <t>AMPLIACION DE RED ELECTRICA EN M. Y B. TENSION EN LA LOCALIDAD DE SAN DIEGO</t>
  </si>
  <si>
    <t>0025 SAN DIEGO</t>
  </si>
  <si>
    <t xml:space="preserve">1.TERRACERIAS.
2. SUBBASE.
3. CARPETA DE DOS RIEGOS DE SELLO
4. SEÑALAMIENTO.     </t>
  </si>
  <si>
    <t>CONSTRUCCIÓN DE LA CARRETERA E.C. (TIMUCUY-ACANCEH)-CIBCEH, TRAMO: 0+000-1+298</t>
  </si>
  <si>
    <t>UC</t>
  </si>
  <si>
    <t>03 a)</t>
  </si>
  <si>
    <t>CONSTRUCCIÓN</t>
  </si>
  <si>
    <t>MODERNIZACIÓN DE LA CARRETERA OXKUTZCAB-EMILIANO ZAPATA, TRAMO: 0+000-7+000</t>
  </si>
  <si>
    <t>1.TERRACERIAS.
2. SUBBASE.
3. CARPETA DE DOS RIEGOS DE SELLO
4. SEÑALAMIENTO.</t>
  </si>
  <si>
    <t>0004 EMILIANO ZAPATA</t>
  </si>
  <si>
    <t>MODERNIZACIÓN DE LA CARRETERA DZITINA-NOHCHAKAN, TRAMO: 0+000-7+880</t>
  </si>
  <si>
    <t>0006 NOHCHAKAN</t>
  </si>
  <si>
    <t xml:space="preserve">1.TERRACERIAS.
2. SUBBASE.
3. CARPETA DE DOS RIEGOS DE SELLO
4. SEÑALAMIENTO.   </t>
  </si>
  <si>
    <t>02 a)</t>
  </si>
  <si>
    <t>MODERNIZACIÓN Y AMPLAICIÓN</t>
  </si>
  <si>
    <t>1.- TERRACERIAS.                                          2.- SUBBASE.                                               3.- BASE HIDRAULICA.                                    4.- CARPETA DE CONCRETO ASFALTICO.                                                                   5.- SEÑALAMIENTO.</t>
  </si>
  <si>
    <t xml:space="preserve">1. SUMINISTRO E INSTALACIÓN DE POSTES PC12750 (18 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(3 PZAS)                       
NOTA: LAS ACOMETIDAS CORRERAN A CUENTA DE LOS BENEFICIARIOS.                                         </t>
  </si>
  <si>
    <t xml:space="preserve">1. SUMINISTRO E INSTALACIÓN DE POSTES PC12750 (18 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</si>
  <si>
    <t xml:space="preserve">1. SUMINISTRO E INSTALACIÓN DE POSTES PC12750 (22PZAS).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(5 PZAS)                       
NOTA: LAS ACOMETIDAS CORRERAN A CUENTA DE LOS BENEFICIARIOS.                                         </t>
  </si>
  <si>
    <t xml:space="preserve">1. SUMINISTRO E INSTALACIÓN DE POSTES PC12750 (21 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(5 PZAS)                       
NOTA: LAS ACOMETIDAS CORRERAN A CUENTA DE LOS BENEFICIARIOS.            </t>
  </si>
  <si>
    <t xml:space="preserve">1. SUMINISTRO E INSTALACIÓN DE POSTES PC12750 (20 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(6 PZAS)                       
NOTA: LAS ACOMETIDAS CORRERAN A CUENTA DE LOS BENEFICIARIOS.            </t>
  </si>
  <si>
    <t xml:space="preserve">1. SUMINISTRO E INSTALACIÓN DE POSTES PC12750 (36 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(7 PZAS)                       
NOTA: LAS ACOMETIDAS CORRERAN A CUENTA DE LOS BENEFICIARIOS.            </t>
  </si>
  <si>
    <t xml:space="preserve">1. SUMINISTRO E INSTALACIÓN DE POSTES PC12750 (11 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(2 PZAS)                       
NOTA: LAS ACOMETIDAS CORRERAN A CUENTA DE LOS BENEFICIARIOS.                                         </t>
  </si>
  <si>
    <t>ESTUDIO Y PROYECTO PARA LA AMPLIACIÓN DEL SISTEMA DE AGUA POTABLE EN LA LOCALIDAD DE MAYAPAN</t>
  </si>
  <si>
    <t>049 MAYAPAN</t>
  </si>
  <si>
    <t>0001 MAYAPAN</t>
  </si>
  <si>
    <t>31/01/0043/2011</t>
  </si>
  <si>
    <t>31/01/0044/2011</t>
  </si>
  <si>
    <t>31/01/0045/2011</t>
  </si>
  <si>
    <t>31/01/0046/2011</t>
  </si>
  <si>
    <t>31/01/0047/2011</t>
  </si>
  <si>
    <t>31/01/0048/2011</t>
  </si>
  <si>
    <t>31/01/0049/2011</t>
  </si>
  <si>
    <t>31/01/0050/2011</t>
  </si>
  <si>
    <t>31/01/0051/2011</t>
  </si>
  <si>
    <t>31/01/0052/2011</t>
  </si>
  <si>
    <t>31/01/0053/2011</t>
  </si>
  <si>
    <t>31/01/0054/2011</t>
  </si>
  <si>
    <t>31/01/0055/2011</t>
  </si>
  <si>
    <t>31/01/0056/2011</t>
  </si>
  <si>
    <t>1.- SUBESTACIÓN ELÉCTRICA.
2.- EQUIPOS ELECTROMECANICOS.
3.- CONSTRUCCIÓN DE TOMAS DOMICILIARIAS.
4.- CIERRE DE CIRCUITOS HIDRÁULICOS.</t>
  </si>
  <si>
    <t>31/01/0091/2010</t>
  </si>
  <si>
    <t>ESTUDIO Y PROYECTO DE LA CONSTRUCCIÓN DE LA CARRETERA E.C. (LA SIERRA-LIMITE DEL ESTADO)-SANTA ROSA CONCEPCIÓN TRAMO: 0+000-4+000</t>
  </si>
  <si>
    <t>0067 SANTA ROSA CONCEPCIÓN</t>
  </si>
  <si>
    <t>0007 SIHO</t>
  </si>
  <si>
    <r>
      <t>1. SUMINISTRO E INSTALACIÓN DE POSTES PC12750 (15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(5 PZAS)                       
NOTA: LAS ACOMETIDAS CORRERAN A CUENTA DE LOS BENEFICIARIOS.                                         </t>
    </r>
  </si>
  <si>
    <r>
      <t>1. SUMINISTRO E INSTALACIÓN DE POSTES PC12750 (22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(5 PZAS)                       
NOTA: LAS ACOMETIDAS CORRERAN A CUENTA DE LOS BENEFICIARIOS.                                         </t>
    </r>
  </si>
  <si>
    <r>
      <t>1. SUMINISTRO E INSTALACIÓN DE POSTES PC12750 (30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(7 PZAS)                       
NOTA: LAS ACOMETIDAS CORRERAN A CUENTA DE LOS BENEFICIARIOS.                                         </t>
    </r>
  </si>
  <si>
    <r>
      <t>1. SUMINISTRO E INSTALACIÓN DE POSTES PC12750 (68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(13 PZAS)                       
NOTA: LAS ACOMETIDAS CORRERAN A CUENTA DE LOS BENEFICIARIOS.                                         </t>
    </r>
  </si>
  <si>
    <r>
      <t>1. SUMINISTRO E INSTALACIÓN DE POSTES PC12750 (8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(3 PZAS)                       
NOTA: LAS ACOMETIDAS CORRERAN A CUENTA DE LOS BENEFICIARIOS.                                         </t>
    </r>
  </si>
  <si>
    <r>
      <t>1. SUMINISTRO E INSTALACIÓN DE POSTES PC12750 (35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(8 PZAS)                       
NOTA: LAS ACOMETIDAS CORRERAN A CUENTA DE LOS BENEFICIARIOS.                                         </t>
    </r>
  </si>
  <si>
    <r>
      <t>1. SUMINISTRO E INSTALACIÓN DE POSTES PC12750 (55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(10 PZAS)                       
NOTA: LAS ACOMETIDAS CORRERAN A CUENTA DE LOS BENEFICIARIOS.                                         </t>
    </r>
  </si>
  <si>
    <r>
      <t>1. SUMINISTRO E INSTALACIÓN DE POSTES PC12750 (55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(13 PZAS)                       
NOTA: LAS ACOMETIDAS CORRERAN A CUENTA DE LOS BENEFICIARIOS.                                         </t>
    </r>
  </si>
  <si>
    <r>
      <t>1. SUMINISTRO E INSTALACIÓN DE POSTES PC12750 (110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(10 PZAS)                       
NOTA: LAS ACOMETIDAS CORRERAN A CUENTA DE LOS BENEFICIARIOS.                                         </t>
    </r>
  </si>
  <si>
    <r>
      <t>1. SUMINISTRO E INSTALACIÓN DE POSTES PC12750 (6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(2 PZAS)                       
NOTA: LAS ACOMETIDAS CORRERAN A CUENTA DE LOS BENEFICIARIOS.                                         </t>
    </r>
  </si>
  <si>
    <r>
      <t>1. SUMINISTRO E INSTALACIÓN DE POSTES PC12750 (16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(7 PZAS)                       
NOTA: LAS ACOMETIDAS CORRERAN A CUENTA DE LOS BENEFICIARIOS.                                         </t>
    </r>
  </si>
  <si>
    <r>
      <t>1. SUMINISTRO E INSTALACIÓN DE POSTES PC12750 (12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  </r>
  </si>
  <si>
    <r>
      <t>1. SUMINISTRO E INSTALACIÓN DE POSTES PC12750 (11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(3 PZAS)                       
NOTA: LAS ACOMETIDAS CORRERAN A CUENTA DE LOS BENEFICIARIOS.                                         </t>
    </r>
  </si>
  <si>
    <r>
      <t>1. SUMINISTRO E INSTALACIÓN DE POSTES PC12750 (34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(7 PZAS)                       
NOTA: LAS ACOMETIDAS CORRERAN A CUENTA DE LOS BENEFICIARIOS.                                         </t>
    </r>
  </si>
  <si>
    <r>
      <t>1. SUMINISTRO E INSTALACIÓN DE POSTES PC12750 (13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  </r>
  </si>
  <si>
    <r>
      <t>1. SUMINISTRO E INSTALACIÓN DE POSTES PC12750 (7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(2 PZAS)                       
NOTA: LAS ACOMETIDAS CORRERAN A CUENTA DE LOS BENEFICIARIOS.                                         </t>
    </r>
  </si>
  <si>
    <r>
      <t>1. SUMINISTRO E INSTALACIÓN DE POSTES PC12750 (31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(5 PZAS)                       
NOTA: LAS ACOMETIDAS CORRERAN A CUENTA DE LOS BENEFICIARIOS.                                         </t>
    </r>
  </si>
  <si>
    <r>
      <t>1. SUMINISTRO E INSTALACIÓN DE POSTES PC12750 (17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(5 PZAS)                       
NOTA: LAS ACOMETIDAS CORRERAN A CUENTA DE LOS BENEFICIARIOS.                                         </t>
    </r>
  </si>
  <si>
    <r>
      <t>1. SUMINISTRO E INSTALACIÓN DE POSTES PC12750 (15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  </r>
  </si>
  <si>
    <r>
      <t>1. SUMINISTRO E INSTALACIÓN DE POSTES PC12750 (32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(6 PZAS)                       
NOTA: LAS ACOMETIDAS CORRERAN A CUENTA DE LOS BENEFICIARIOS.                                         </t>
    </r>
  </si>
  <si>
    <r>
      <t>1. SUMINISTRO E INSTALACIÓN DE POSTES PC12750 (</t>
    </r>
    <r>
      <rPr>
        <b/>
        <sz val="8"/>
        <rFont val="Arial"/>
        <family val="2"/>
      </rPr>
      <t>16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  </r>
  </si>
  <si>
    <r>
      <t>1. SUMINISTRO E INSTALACIÓN DE POSTES PC12750 (24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  </r>
  </si>
  <si>
    <r>
      <t>1. SUMINISTRO E INSTALACIÓN DE POSTES PC12750 (9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(3 PZAS)                       
NOTA: LAS ACOMETIDAS CORRERAN A CUENTA DE LOS BENEFICIARIOS.                                         </t>
    </r>
  </si>
  <si>
    <r>
      <t>1. SUMINISTRO E INSTALACIÓN DE POSTES PC12750 (32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(9 PZAS)                       
NOTA: LAS ACOMETIDAS CORRERAN A CUENTA DE LOS BENEFICIARIOS.                                         </t>
    </r>
  </si>
  <si>
    <r>
      <t>1. SUMINISTRO E INSTALACIÓN DE POSTES PC12750 (8</t>
    </r>
    <r>
      <rPr>
        <b/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 xml:space="preserve">PZAS).
2. SUMINISTRO E INSTALACIÓN DE ESTRUCTURAS.
3. SUMINISTRO Y TENDIDO DE CONDUCTOR DE MEDIA TENSIÓN.
4. SUMINISTRO E INSTALACIÓN DE CONDUCTOR PARA NEUTRO CORRIDO.
5. SUMINISTRO E INSTALACIÓN DE LUMINARIAS DE ALUMBRADO PÚBLICO.                                                                                                                                                                    6.- TRANSFORMADORES (4 PZAS)                       
NOTA: LAS ACOMETIDAS CORRERAN A CUENTA DE LOS BENEFICIARIOS.                                         </t>
    </r>
  </si>
  <si>
    <t>02 b)</t>
  </si>
  <si>
    <t>05</t>
  </si>
  <si>
    <t>0010 OXHOLON</t>
  </si>
  <si>
    <t>0003 CHUNKANAN</t>
  </si>
  <si>
    <t>031 DZONCAUICH</t>
  </si>
  <si>
    <t>0001 DZONCAUICH</t>
  </si>
  <si>
    <t>0004 KANCABCHEN</t>
  </si>
  <si>
    <t>0011 KANCABCHEN</t>
  </si>
  <si>
    <t>AMPLIACION DE RED ELECTRICA EN M. Y B. TENSION EN LA LOCALIDAD DE KANCABCHEN</t>
  </si>
  <si>
    <t>AMPLIACION DE RED ELECTRICA EN M. Y B. TENSION EN LA LOCALIDAD DE DZONCAUICH</t>
  </si>
  <si>
    <t>AMPLIACIÓN DEL SISTEMA DE AGUA POTABLE EN LA LOCALIDAD DE OXHOLON</t>
  </si>
  <si>
    <t>0029 KANCABAL</t>
  </si>
  <si>
    <t>AMPLIACION DE RED ELECTRICA EN M. Y B. TENSION EN LA LOCALIDAD DE KANCABAL</t>
  </si>
  <si>
    <t>0012 X-CALACOOP</t>
  </si>
  <si>
    <t>AMPLIACION DE RED ELECTRICA EN M. Y B. TENSION EN LA LOCALIDAD DE X-CALACOOP</t>
  </si>
  <si>
    <t>0263 CHAN YOKDZONOT</t>
  </si>
  <si>
    <t>AMPLIACION DE RED ELECTRICA EN M. Y B. TENSION EN LA LOCALIDAD DE CHAN YOKDZONOT</t>
  </si>
  <si>
    <t>0033 CHAN PICH</t>
  </si>
  <si>
    <t>ESTUDIO Y PROYECTO PARA LA AMPLIACIÓN DEL SISTEMA DE AGUA POTABLE EN LA LOCALIDAD DE CHAN PICH</t>
  </si>
  <si>
    <t>31/02/0003/2011</t>
  </si>
  <si>
    <t>CDI Delegación Estatal Yucatán</t>
  </si>
  <si>
    <t>0016 YAXHACHEN</t>
  </si>
  <si>
    <t>AMPLIACIÓN DEL SISTEMA DE AGUA POTABLE EN LA LOCALIDAD DE YAXHACHEN</t>
  </si>
  <si>
    <t>AMPLIACIÓN DEL SISTEMA DE AGUA POTABLE EN LA LOCALIDAD DE  SIHO (SEGUNDA ETAPA)</t>
  </si>
  <si>
    <t>31/01/0025/2011</t>
  </si>
  <si>
    <t>CONSTRUCCIÓN DE LA CARRETERA, E.C. (CONKAL-YAXCUCUL)-XCUYUM TRAMO: 0+000-1+102</t>
  </si>
  <si>
    <t>1.- PROYECTO GEOMETRICO                                       ELABORACION DE TRAZO PRELIMINAR.                               ELABORACION DE TRAZO DEFINITIVO                                  NIVELACION CON EQUIPO TOPOGRAFICO DEL EJE DEL PROYECTO.                                                                        ELABORACION DE SECCIONES TRANSVERSALES              ELABORACION DE ESTUDIOS DE MECANICA DE SUELOS                     ELABORACION Y CALCULO DEL DISEÑO DE PAVIMENTOS                                                    CALCULO DE LA CURVA MASA                                                             ELABORACION DE CATALOGO DE CONCEPTOS                       ELABORACION DE PROYECTO DE SEÑALAMIENTO                                                                                                                   2.- ESTUDIO DE FACTIBILIDAD.                                              ELABORACION DE ESTUDIO DE FACTIBILIDAD SOCIECONOMICA                                                      3.- ESTUDIOS AMBIENTALES.                                             ELABORACION DE MANIFESTACION DE IMPACTO AMBIENTAL .                                                                                    4.-ESTUDIO TECNICO JUSTIFICATIVO.                  5.- PROSPECCIÓN Y RESCATE INAH.</t>
  </si>
  <si>
    <t>31/01/0079/2010</t>
  </si>
  <si>
    <t>31/01/0100/2010</t>
  </si>
  <si>
    <t>31/01/0103/2010</t>
  </si>
  <si>
    <t>31/01/0102/2010</t>
  </si>
  <si>
    <t>31/01/0104/2010</t>
  </si>
  <si>
    <t>31/01/0105/2010</t>
  </si>
  <si>
    <t>31/01/0106/2010</t>
  </si>
  <si>
    <t>31/01/0107/2010</t>
  </si>
  <si>
    <t>31/01/0109/2010</t>
  </si>
  <si>
    <t>31/01/0110/2010</t>
  </si>
  <si>
    <t>31/01/0113/2010</t>
  </si>
  <si>
    <t>31/01/0115/2010</t>
  </si>
  <si>
    <t>31/01/0114/2010</t>
  </si>
  <si>
    <t>31/01/0111/2010</t>
  </si>
  <si>
    <t>31/01/0108/2010</t>
  </si>
  <si>
    <t>31/01/0101/2010</t>
  </si>
  <si>
    <t>31/01/0080/2010</t>
  </si>
  <si>
    <t xml:space="preserve">1.- CAPTACIÓN.
2.- EQUIPAMIENTO DE POZO.
3.- RED DE DISTRIBUCIÓN.
4.- TANQUE ELEVADO.
</t>
  </si>
  <si>
    <t>T</t>
  </si>
  <si>
    <t>0020 SANTA ROSA DE LIMA</t>
  </si>
  <si>
    <t>1.- PROYECTO GEOMETRICO                                       ELABORACION DE TRAZO PRELIMINAR.                               ELABORACION DE TRAZO DEFINITIVO                                  NIVELACION CON EQUIPO TOPOGRAFICO DEL EJE DEL PROYECTO.                                                                        ELABORACION DE SECCIONES TRANSVERSALES              ELABORACION DE ESTUDIOS DE MECANICA DE SUELOS                     ELABORACION Y CALCULO DEL DISEÑO DE PAVIMENTOS                                                    CALCULO DE LA CURVA MASA                                                             ELABORACION DE CATALOGO DE CONCEPTOS                       ELABORACION DE PROYECTO DE SEÑALAMIENTO                                                                                                                   2.- ESTUDIO DE FACTIBILIDAD.                                              ELABORACION DE ESTUDIO DE FACTIBILIDAD SOCIECONOMICA                                                      3.- ESTUDIOS AMBIENTALES.                                             ELABORACION DE MANIFESTACION DE IMPACTO AMBIENTAL .                                                                                    4.-ESTUDIO TECNICO JUSTIFICATIVO.             
 5.- PROSPECCIÓN Y RESCATE INAH.</t>
  </si>
  <si>
    <t>1.- PROYECTO GEOMETRICO                                       ELABORACION DE TRAZO PRELIMINAR.                               ELABORACION DE TRAZO DEFINITIVO                                  NIVELACION CON EQUIPO TOPOGRAFICO DEL EJE DEL PROYECTO.                                                                        ELABORACION DE SECCIONES TRANSVERSALES              ELABORACION DE ESTUDIOS DE MECANICA DE SUELOS                     ELABORACION Y CALCULO DEL DISEÑO DE PAVIMENTOS                                                    CALCULO DE LA CURVA MASA                                                             ELABORACION DE CATALOGO DE CONCEPTOS                       ELABORACION DE PROYECTO DE SEÑALAMIENTO                                                                                                                   2.- ESTUDIO DE FACTIBILIDAD                                             ELABORACION DE ESTUDIO DE FACTIBILIDAD SOCIECONOMICA                                                      3.- ESTUDIOS AMBIENTALES                                    ELABORACION DE MANIFESTACION DE IMPACTO AMBIENTAL .                                                                                    4.-ESTUDIO TECNICO JUSTIFICATIVO.      
5.- PROSPECCIÓN Y RESCATE INAH.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</si>
</sst>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$&quot;* #,##0_-;\-&quot;$&quot;* #,##0_-;_-&quot;$&quot;* &quot;-&quot;_-;_-@_-"/>
    <numFmt numFmtId="164" formatCode="[$$-80A]#,##0.00"/>
    <numFmt numFmtId="165" formatCode="#,##0.000"/>
    <numFmt numFmtId="166" formatCode="00"/>
    <numFmt numFmtId="167" formatCode="0.00000%"/>
  </numFmts>
  <fonts count="23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1"/>
      <name val="Calibri"/>
      <family val="2"/>
    </font>
    <font>
      <b/>
      <sz val="14"/>
      <name val="Antique Olive Roman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7.5"/>
      <name val="Calibri"/>
      <family val="2"/>
      <scheme val="minor"/>
    </font>
    <font>
      <b/>
      <sz val="8"/>
      <color rgb="FFFF0000"/>
      <name val="Arial"/>
      <family val="2"/>
    </font>
    <font>
      <sz val="1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10"/>
      <name val="Tahoma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9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</cellStyleXfs>
  <cellXfs count="309">
    <xf numFmtId="0" fontId="0" fillId="0" borderId="0" xfId="0"/>
    <xf numFmtId="0" fontId="2" fillId="0" borderId="0" xfId="0" applyFont="1" applyFill="1" applyBorder="1" applyAlignment="1">
      <alignment vertical="top" wrapText="1" shrinkToFit="1"/>
    </xf>
    <xf numFmtId="0" fontId="2" fillId="0" borderId="0" xfId="0" applyFont="1" applyFill="1" applyAlignment="1">
      <alignment vertical="top" wrapText="1" shrinkToFi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4" fontId="3" fillId="2" borderId="0" xfId="0" applyNumberFormat="1" applyFont="1" applyFill="1"/>
    <xf numFmtId="0" fontId="3" fillId="0" borderId="0" xfId="0" applyFont="1" applyFill="1" applyBorder="1"/>
    <xf numFmtId="0" fontId="3" fillId="0" borderId="0" xfId="0" applyFont="1" applyFill="1"/>
    <xf numFmtId="0" fontId="4" fillId="0" borderId="0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2" borderId="13" xfId="1" applyFont="1" applyFill="1" applyBorder="1" applyAlignment="1">
      <alignment horizontal="center" vertical="center" wrapText="1"/>
    </xf>
    <xf numFmtId="49" fontId="3" fillId="2" borderId="13" xfId="1" applyNumberFormat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left" vertical="center" wrapText="1"/>
    </xf>
    <xf numFmtId="0" fontId="3" fillId="2" borderId="13" xfId="1" applyFont="1" applyFill="1" applyBorder="1" applyAlignment="1">
      <alignment vertical="center" wrapText="1"/>
    </xf>
    <xf numFmtId="4" fontId="3" fillId="2" borderId="13" xfId="1" applyNumberFormat="1" applyFont="1" applyFill="1" applyBorder="1" applyAlignment="1">
      <alignment horizontal="right" vertical="center"/>
    </xf>
    <xf numFmtId="4" fontId="3" fillId="2" borderId="13" xfId="1" applyNumberFormat="1" applyFont="1" applyFill="1" applyBorder="1" applyAlignment="1">
      <alignment vertical="center"/>
    </xf>
    <xf numFmtId="164" fontId="5" fillId="2" borderId="13" xfId="0" applyNumberFormat="1" applyFont="1" applyFill="1" applyBorder="1" applyAlignment="1">
      <alignment horizontal="right" vertical="top" wrapText="1"/>
    </xf>
    <xf numFmtId="4" fontId="3" fillId="2" borderId="13" xfId="1" applyNumberFormat="1" applyFont="1" applyFill="1" applyBorder="1" applyAlignment="1">
      <alignment horizontal="center" vertical="center" wrapText="1"/>
    </xf>
    <xf numFmtId="165" fontId="3" fillId="2" borderId="13" xfId="1" applyNumberFormat="1" applyFont="1" applyFill="1" applyBorder="1" applyAlignment="1">
      <alignment vertical="center" wrapText="1"/>
    </xf>
    <xf numFmtId="10" fontId="3" fillId="2" borderId="13" xfId="1" applyNumberFormat="1" applyFont="1" applyFill="1" applyBorder="1" applyAlignment="1">
      <alignment horizontal="center" vertical="center" wrapText="1"/>
    </xf>
    <xf numFmtId="3" fontId="3" fillId="2" borderId="13" xfId="1" applyNumberFormat="1" applyFont="1" applyFill="1" applyBorder="1" applyAlignment="1">
      <alignment horizontal="right" vertical="center" wrapText="1"/>
    </xf>
    <xf numFmtId="1" fontId="3" fillId="2" borderId="13" xfId="1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top" wrapText="1"/>
    </xf>
    <xf numFmtId="0" fontId="5" fillId="0" borderId="7" xfId="0" applyFont="1" applyFill="1" applyBorder="1" applyAlignment="1">
      <alignment vertical="top" wrapText="1"/>
    </xf>
    <xf numFmtId="0" fontId="5" fillId="0" borderId="13" xfId="0" applyFont="1" applyFill="1" applyBorder="1" applyAlignment="1">
      <alignment vertical="top" wrapText="1"/>
    </xf>
    <xf numFmtId="0" fontId="3" fillId="2" borderId="13" xfId="1" quotePrefix="1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6" fontId="5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164" fontId="5" fillId="2" borderId="0" xfId="0" applyNumberFormat="1" applyFont="1" applyFill="1" applyBorder="1" applyAlignment="1">
      <alignment horizontal="right" vertical="center"/>
    </xf>
    <xf numFmtId="164" fontId="5" fillId="2" borderId="3" xfId="0" applyNumberFormat="1" applyFont="1" applyFill="1" applyBorder="1" applyAlignment="1">
      <alignment horizontal="right" vertical="center"/>
    </xf>
    <xf numFmtId="165" fontId="5" fillId="2" borderId="3" xfId="0" applyNumberFormat="1" applyFont="1" applyFill="1" applyBorder="1" applyAlignment="1">
      <alignment horizontal="center" vertical="center"/>
    </xf>
    <xf numFmtId="10" fontId="5" fillId="2" borderId="3" xfId="0" applyNumberFormat="1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 wrapText="1"/>
    </xf>
    <xf numFmtId="3" fontId="5" fillId="2" borderId="3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6" fontId="8" fillId="2" borderId="0" xfId="0" applyNumberFormat="1" applyFont="1" applyFill="1" applyBorder="1" applyAlignment="1">
      <alignment horizontal="center" vertical="top"/>
    </xf>
    <xf numFmtId="0" fontId="9" fillId="2" borderId="0" xfId="0" applyFont="1" applyFill="1" applyBorder="1" applyAlignment="1">
      <alignment horizontal="center" vertical="center" wrapText="1"/>
    </xf>
    <xf numFmtId="166" fontId="9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 wrapText="1"/>
    </xf>
    <xf numFmtId="164" fontId="8" fillId="2" borderId="0" xfId="0" applyNumberFormat="1" applyFont="1" applyFill="1" applyBorder="1" applyAlignment="1">
      <alignment horizontal="center" vertical="top" wrapText="1"/>
    </xf>
    <xf numFmtId="166" fontId="5" fillId="2" borderId="0" xfId="0" applyNumberFormat="1" applyFont="1" applyFill="1" applyBorder="1" applyAlignment="1">
      <alignment horizontal="center" vertical="center"/>
    </xf>
    <xf numFmtId="165" fontId="5" fillId="2" borderId="0" xfId="0" applyNumberFormat="1" applyFont="1" applyFill="1" applyBorder="1" applyAlignment="1">
      <alignment horizontal="center" vertical="center"/>
    </xf>
    <xf numFmtId="10" fontId="5" fillId="2" borderId="0" xfId="0" applyNumberFormat="1" applyFont="1" applyFill="1" applyBorder="1" applyAlignment="1">
      <alignment horizontal="center" vertical="center" wrapText="1"/>
    </xf>
    <xf numFmtId="165" fontId="5" fillId="2" borderId="0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1" fontId="5" fillId="2" borderId="0" xfId="0" applyNumberFormat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49" fontId="10" fillId="2" borderId="0" xfId="0" applyNumberFormat="1" applyFont="1" applyFill="1" applyBorder="1" applyAlignment="1">
      <alignment horizontal="center" vertical="top" wrapText="1"/>
    </xf>
    <xf numFmtId="166" fontId="10" fillId="2" borderId="0" xfId="0" applyNumberFormat="1" applyFont="1" applyFill="1" applyBorder="1" applyAlignment="1">
      <alignment horizontal="center" vertical="top" wrapText="1"/>
    </xf>
    <xf numFmtId="0" fontId="10" fillId="2" borderId="0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justify" vertical="top" wrapText="1"/>
    </xf>
    <xf numFmtId="0" fontId="10" fillId="2" borderId="0" xfId="0" quotePrefix="1" applyFont="1" applyFill="1" applyBorder="1" applyAlignment="1">
      <alignment horizontal="center" vertical="top" wrapText="1"/>
    </xf>
    <xf numFmtId="4" fontId="10" fillId="2" borderId="0" xfId="0" quotePrefix="1" applyNumberFormat="1" applyFont="1" applyFill="1" applyBorder="1" applyAlignment="1">
      <alignment horizontal="right" vertical="center" wrapText="1"/>
    </xf>
    <xf numFmtId="167" fontId="3" fillId="2" borderId="0" xfId="2" applyNumberFormat="1" applyFont="1" applyFill="1" applyAlignment="1">
      <alignment horizontal="right"/>
    </xf>
    <xf numFmtId="49" fontId="10" fillId="2" borderId="0" xfId="0" applyNumberFormat="1" applyFont="1" applyFill="1" applyBorder="1" applyAlignment="1">
      <alignment horizontal="right" vertical="top" wrapText="1"/>
    </xf>
    <xf numFmtId="4" fontId="10" fillId="2" borderId="0" xfId="0" applyNumberFormat="1" applyFont="1" applyFill="1" applyBorder="1" applyAlignment="1">
      <alignment horizontal="right" vertical="top" wrapText="1"/>
    </xf>
    <xf numFmtId="4" fontId="10" fillId="2" borderId="0" xfId="0" applyNumberFormat="1" applyFont="1" applyFill="1" applyBorder="1" applyAlignment="1">
      <alignment horizontal="center" vertical="top" wrapText="1"/>
    </xf>
    <xf numFmtId="165" fontId="10" fillId="2" borderId="0" xfId="0" applyNumberFormat="1" applyFont="1" applyFill="1" applyBorder="1" applyAlignment="1">
      <alignment horizontal="center" vertical="top" wrapText="1"/>
    </xf>
    <xf numFmtId="10" fontId="10" fillId="2" borderId="0" xfId="0" applyNumberFormat="1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center" vertical="top" wrapText="1"/>
    </xf>
    <xf numFmtId="49" fontId="5" fillId="2" borderId="0" xfId="0" applyNumberFormat="1" applyFont="1" applyFill="1" applyBorder="1" applyAlignment="1">
      <alignment horizontal="center" vertical="top" wrapText="1"/>
    </xf>
    <xf numFmtId="166" fontId="5" fillId="2" borderId="0" xfId="0" applyNumberFormat="1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justify" vertical="top" wrapText="1"/>
    </xf>
    <xf numFmtId="0" fontId="5" fillId="2" borderId="0" xfId="0" quotePrefix="1" applyFont="1" applyFill="1" applyBorder="1" applyAlignment="1">
      <alignment horizontal="center" vertical="top" wrapText="1"/>
    </xf>
    <xf numFmtId="4" fontId="5" fillId="2" borderId="0" xfId="0" quotePrefix="1" applyNumberFormat="1" applyFont="1" applyFill="1" applyBorder="1" applyAlignment="1">
      <alignment horizontal="right" vertical="center" wrapText="1"/>
    </xf>
    <xf numFmtId="49" fontId="5" fillId="2" borderId="0" xfId="0" applyNumberFormat="1" applyFont="1" applyFill="1" applyBorder="1" applyAlignment="1">
      <alignment horizontal="right" vertical="top" wrapText="1"/>
    </xf>
    <xf numFmtId="4" fontId="5" fillId="2" borderId="0" xfId="0" applyNumberFormat="1" applyFont="1" applyFill="1" applyBorder="1" applyAlignment="1">
      <alignment horizontal="right" vertical="top" wrapText="1"/>
    </xf>
    <xf numFmtId="4" fontId="5" fillId="2" borderId="0" xfId="0" applyNumberFormat="1" applyFont="1" applyFill="1" applyBorder="1" applyAlignment="1">
      <alignment horizontal="center" vertical="top" wrapText="1"/>
    </xf>
    <xf numFmtId="165" fontId="5" fillId="2" borderId="0" xfId="0" applyNumberFormat="1" applyFont="1" applyFill="1" applyBorder="1" applyAlignment="1">
      <alignment horizontal="center" vertical="top" wrapText="1"/>
    </xf>
    <xf numFmtId="10" fontId="5" fillId="2" borderId="0" xfId="0" applyNumberFormat="1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/>
    </xf>
    <xf numFmtId="0" fontId="11" fillId="0" borderId="0" xfId="0" applyFont="1" applyFill="1"/>
    <xf numFmtId="0" fontId="6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13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vertical="center" wrapText="1"/>
    </xf>
    <xf numFmtId="49" fontId="3" fillId="0" borderId="13" xfId="1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13" fillId="0" borderId="0" xfId="0" applyFont="1" applyFill="1"/>
    <xf numFmtId="0" fontId="8" fillId="2" borderId="0" xfId="0" applyFont="1" applyFill="1" applyBorder="1" applyAlignment="1">
      <alignment horizontal="center" vertical="top" wrapText="1"/>
    </xf>
    <xf numFmtId="0" fontId="8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" fontId="3" fillId="2" borderId="13" xfId="1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2" borderId="17" xfId="1" applyFont="1" applyFill="1" applyBorder="1" applyAlignment="1">
      <alignment horizontal="left" vertical="top" wrapText="1"/>
    </xf>
    <xf numFmtId="0" fontId="3" fillId="0" borderId="13" xfId="1" quotePrefix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left" vertical="center" wrapText="1"/>
    </xf>
    <xf numFmtId="4" fontId="3" fillId="0" borderId="13" xfId="1" applyNumberFormat="1" applyFont="1" applyFill="1" applyBorder="1" applyAlignment="1">
      <alignment horizontal="right" vertical="center"/>
    </xf>
    <xf numFmtId="4" fontId="3" fillId="0" borderId="13" xfId="1" applyNumberFormat="1" applyFont="1" applyFill="1" applyBorder="1" applyAlignment="1">
      <alignment vertical="center"/>
    </xf>
    <xf numFmtId="4" fontId="3" fillId="0" borderId="13" xfId="1" applyNumberFormat="1" applyFont="1" applyFill="1" applyBorder="1" applyAlignment="1">
      <alignment horizontal="center" vertical="center"/>
    </xf>
    <xf numFmtId="4" fontId="3" fillId="0" borderId="13" xfId="1" applyNumberFormat="1" applyFont="1" applyFill="1" applyBorder="1" applyAlignment="1">
      <alignment horizontal="center" vertical="center" wrapText="1"/>
    </xf>
    <xf numFmtId="165" fontId="3" fillId="0" borderId="13" xfId="1" applyNumberFormat="1" applyFont="1" applyFill="1" applyBorder="1" applyAlignment="1">
      <alignment vertical="center" wrapText="1"/>
    </xf>
    <xf numFmtId="10" fontId="3" fillId="0" borderId="13" xfId="1" applyNumberFormat="1" applyFont="1" applyFill="1" applyBorder="1" applyAlignment="1">
      <alignment horizontal="center" vertical="center" wrapText="1"/>
    </xf>
    <xf numFmtId="1" fontId="3" fillId="0" borderId="13" xfId="1" applyNumberFormat="1" applyFont="1" applyFill="1" applyBorder="1" applyAlignment="1">
      <alignment horizontal="center" vertical="center" wrapText="1"/>
    </xf>
    <xf numFmtId="0" fontId="3" fillId="0" borderId="17" xfId="1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vertical="center" wrapText="1"/>
    </xf>
    <xf numFmtId="3" fontId="3" fillId="0" borderId="13" xfId="1" applyNumberFormat="1" applyFont="1" applyFill="1" applyBorder="1" applyAlignment="1">
      <alignment horizontal="right" vertical="center" wrapText="1"/>
    </xf>
    <xf numFmtId="49" fontId="3" fillId="0" borderId="13" xfId="1" applyNumberFormat="1" applyFont="1" applyFill="1" applyBorder="1" applyAlignment="1">
      <alignment horizontal="left" vertical="center" wrapText="1"/>
    </xf>
    <xf numFmtId="0" fontId="3" fillId="0" borderId="17" xfId="1" applyFont="1" applyFill="1" applyBorder="1" applyAlignment="1">
      <alignment horizontal="left" vertical="center" wrapText="1"/>
    </xf>
    <xf numFmtId="49" fontId="3" fillId="0" borderId="13" xfId="1" quotePrefix="1" applyNumberFormat="1" applyFont="1" applyFill="1" applyBorder="1" applyAlignment="1">
      <alignment horizontal="center" vertical="center" wrapText="1"/>
    </xf>
    <xf numFmtId="0" fontId="18" fillId="2" borderId="0" xfId="0" applyFont="1" applyFill="1"/>
    <xf numFmtId="0" fontId="18" fillId="0" borderId="0" xfId="0" applyFont="1" applyFill="1"/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" fontId="7" fillId="0" borderId="11" xfId="0" applyNumberFormat="1" applyFont="1" applyFill="1" applyBorder="1" applyAlignment="1">
      <alignment horizontal="right" vertical="center" wrapText="1"/>
    </xf>
    <xf numFmtId="4" fontId="7" fillId="0" borderId="11" xfId="0" applyNumberFormat="1" applyFont="1" applyFill="1" applyBorder="1" applyAlignment="1">
      <alignment vertical="center" wrapText="1"/>
    </xf>
    <xf numFmtId="0" fontId="7" fillId="0" borderId="11" xfId="0" applyFont="1" applyFill="1" applyBorder="1" applyAlignment="1">
      <alignment vertical="center" wrapText="1"/>
    </xf>
    <xf numFmtId="165" fontId="7" fillId="0" borderId="11" xfId="0" applyNumberFormat="1" applyFont="1" applyFill="1" applyBorder="1" applyAlignment="1">
      <alignment horizontal="right" vertical="center"/>
    </xf>
    <xf numFmtId="3" fontId="7" fillId="0" borderId="11" xfId="0" applyNumberFormat="1" applyFont="1" applyFill="1" applyBorder="1" applyAlignment="1">
      <alignment horizontal="center" vertical="center" wrapText="1"/>
    </xf>
    <xf numFmtId="10" fontId="7" fillId="0" borderId="11" xfId="0" applyNumberFormat="1" applyFont="1" applyFill="1" applyBorder="1" applyAlignment="1">
      <alignment horizontal="center" vertical="center" wrapText="1"/>
    </xf>
    <xf numFmtId="3" fontId="5" fillId="0" borderId="6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right" vertical="center" wrapText="1"/>
    </xf>
    <xf numFmtId="4" fontId="7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165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center" vertical="center" wrapText="1"/>
    </xf>
    <xf numFmtId="10" fontId="7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left" vertical="center"/>
    </xf>
    <xf numFmtId="0" fontId="3" fillId="0" borderId="13" xfId="0" applyFont="1" applyFill="1" applyBorder="1"/>
    <xf numFmtId="4" fontId="3" fillId="0" borderId="13" xfId="1" applyNumberFormat="1" applyFont="1" applyFill="1" applyBorder="1" applyAlignment="1">
      <alignment horizontal="left" vertical="center" wrapText="1" indent="2"/>
    </xf>
    <xf numFmtId="0" fontId="5" fillId="0" borderId="10" xfId="0" applyFont="1" applyFill="1" applyBorder="1" applyAlignment="1">
      <alignment horizontal="center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3" fontId="5" fillId="0" borderId="11" xfId="0" applyNumberFormat="1" applyFont="1" applyFill="1" applyBorder="1" applyAlignment="1">
      <alignment horizontal="left" vertical="center"/>
    </xf>
    <xf numFmtId="3" fontId="6" fillId="0" borderId="20" xfId="0" applyNumberFormat="1" applyFont="1" applyFill="1" applyBorder="1" applyAlignment="1">
      <alignment horizontal="left" vertical="center"/>
    </xf>
    <xf numFmtId="164" fontId="3" fillId="0" borderId="0" xfId="0" applyNumberFormat="1" applyFont="1" applyFill="1" applyAlignment="1">
      <alignment horizontal="right"/>
    </xf>
    <xf numFmtId="4" fontId="3" fillId="0" borderId="0" xfId="0" applyNumberFormat="1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3" xfId="4" applyFont="1" applyFill="1" applyBorder="1" applyAlignment="1">
      <alignment horizontal="center" vertical="center" wrapText="1"/>
    </xf>
    <xf numFmtId="0" fontId="6" fillId="0" borderId="17" xfId="1" applyFont="1" applyFill="1" applyBorder="1" applyAlignment="1">
      <alignment horizontal="left" vertical="center" wrapText="1"/>
    </xf>
    <xf numFmtId="0" fontId="6" fillId="0" borderId="19" xfId="0" applyFont="1" applyFill="1" applyBorder="1"/>
    <xf numFmtId="0" fontId="14" fillId="0" borderId="10" xfId="0" applyFont="1" applyFill="1" applyBorder="1" applyAlignment="1">
      <alignment horizontal="center" vertical="center" wrapText="1"/>
    </xf>
    <xf numFmtId="4" fontId="15" fillId="0" borderId="11" xfId="0" applyNumberFormat="1" applyFont="1" applyFill="1" applyBorder="1" applyAlignment="1">
      <alignment horizontal="center" vertical="center"/>
    </xf>
    <xf numFmtId="49" fontId="14" fillId="0" borderId="11" xfId="0" applyNumberFormat="1" applyFont="1" applyFill="1" applyBorder="1" applyAlignment="1">
      <alignment horizontal="center" vertical="center" wrapText="1"/>
    </xf>
    <xf numFmtId="49" fontId="14" fillId="0" borderId="12" xfId="0" applyNumberFormat="1" applyFont="1" applyFill="1" applyBorder="1" applyAlignment="1">
      <alignment horizontal="center" vertical="center" wrapText="1"/>
    </xf>
    <xf numFmtId="4" fontId="15" fillId="0" borderId="5" xfId="0" applyNumberFormat="1" applyFont="1" applyFill="1" applyBorder="1" applyAlignment="1">
      <alignment horizontal="right" vertical="center" wrapText="1"/>
    </xf>
    <xf numFmtId="4" fontId="15" fillId="0" borderId="11" xfId="0" applyNumberFormat="1" applyFont="1" applyFill="1" applyBorder="1" applyAlignment="1">
      <alignment horizontal="right" vertical="center" wrapText="1"/>
    </xf>
    <xf numFmtId="4" fontId="15" fillId="0" borderId="11" xfId="0" applyNumberFormat="1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165" fontId="15" fillId="0" borderId="11" xfId="0" applyNumberFormat="1" applyFont="1" applyFill="1" applyBorder="1" applyAlignment="1">
      <alignment horizontal="right" vertical="center"/>
    </xf>
    <xf numFmtId="3" fontId="15" fillId="0" borderId="11" xfId="0" applyNumberFormat="1" applyFont="1" applyFill="1" applyBorder="1" applyAlignment="1">
      <alignment horizontal="center" vertical="center" wrapText="1"/>
    </xf>
    <xf numFmtId="10" fontId="15" fillId="0" borderId="11" xfId="0" applyNumberFormat="1" applyFont="1" applyFill="1" applyBorder="1" applyAlignment="1">
      <alignment horizontal="center" vertical="center" wrapText="1"/>
    </xf>
    <xf numFmtId="3" fontId="14" fillId="0" borderId="11" xfId="0" applyNumberFormat="1" applyFont="1" applyFill="1" applyBorder="1" applyAlignment="1">
      <alignment horizontal="left" vertical="center"/>
    </xf>
    <xf numFmtId="3" fontId="16" fillId="0" borderId="20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166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3" xfId="0" applyNumberFormat="1" applyFont="1" applyFill="1" applyBorder="1" applyAlignment="1">
      <alignment horizontal="right" vertical="center"/>
    </xf>
    <xf numFmtId="165" fontId="5" fillId="0" borderId="3" xfId="0" applyNumberFormat="1" applyFont="1" applyFill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 wrapText="1"/>
    </xf>
    <xf numFmtId="165" fontId="5" fillId="0" borderId="3" xfId="0" applyNumberFormat="1" applyFont="1" applyFill="1" applyBorder="1" applyAlignment="1">
      <alignment horizontal="center" vertical="center" wrapText="1"/>
    </xf>
    <xf numFmtId="3" fontId="5" fillId="0" borderId="3" xfId="0" applyNumberFormat="1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wrapText="1"/>
    </xf>
    <xf numFmtId="166" fontId="5" fillId="0" borderId="0" xfId="0" applyNumberFormat="1" applyFont="1" applyFill="1" applyBorder="1" applyAlignment="1">
      <alignment horizontal="center" vertical="center"/>
    </xf>
    <xf numFmtId="165" fontId="5" fillId="0" borderId="0" xfId="0" applyNumberFormat="1" applyFont="1" applyFill="1" applyBorder="1" applyAlignment="1">
      <alignment horizontal="center" vertical="center"/>
    </xf>
    <xf numFmtId="10" fontId="5" fillId="0" borderId="0" xfId="0" applyNumberFormat="1" applyFont="1" applyFill="1" applyBorder="1" applyAlignment="1">
      <alignment horizontal="center" vertical="center" wrapText="1"/>
    </xf>
    <xf numFmtId="165" fontId="5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top" wrapText="1"/>
    </xf>
    <xf numFmtId="166" fontId="8" fillId="0" borderId="0" xfId="0" applyNumberFormat="1" applyFont="1" applyFill="1" applyBorder="1" applyAlignment="1">
      <alignment horizontal="center" vertical="top"/>
    </xf>
    <xf numFmtId="4" fontId="3" fillId="0" borderId="13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horizontal="center" vertical="center" wrapText="1"/>
    </xf>
    <xf numFmtId="166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164" fontId="8" fillId="0" borderId="0" xfId="0" applyNumberFormat="1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49" fontId="10" fillId="0" borderId="0" xfId="0" applyNumberFormat="1" applyFont="1" applyFill="1" applyBorder="1" applyAlignment="1">
      <alignment horizontal="center" vertical="top" wrapText="1"/>
    </xf>
    <xf numFmtId="166" fontId="10" fillId="0" borderId="0" xfId="0" applyNumberFormat="1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justify" vertical="top" wrapText="1"/>
    </xf>
    <xf numFmtId="0" fontId="10" fillId="0" borderId="0" xfId="0" quotePrefix="1" applyFont="1" applyFill="1" applyBorder="1" applyAlignment="1">
      <alignment horizontal="center" vertical="top" wrapText="1"/>
    </xf>
    <xf numFmtId="4" fontId="10" fillId="0" borderId="0" xfId="0" quotePrefix="1" applyNumberFormat="1" applyFont="1" applyFill="1" applyBorder="1" applyAlignment="1">
      <alignment horizontal="right" vertical="center" wrapText="1"/>
    </xf>
    <xf numFmtId="167" fontId="3" fillId="0" borderId="0" xfId="2" applyNumberFormat="1" applyFont="1" applyFill="1" applyAlignment="1">
      <alignment horizontal="right"/>
    </xf>
    <xf numFmtId="49" fontId="10" fillId="0" borderId="0" xfId="0" applyNumberFormat="1" applyFont="1" applyFill="1" applyBorder="1" applyAlignment="1">
      <alignment horizontal="right" vertical="top" wrapText="1"/>
    </xf>
    <xf numFmtId="4" fontId="10" fillId="0" borderId="0" xfId="0" applyNumberFormat="1" applyFont="1" applyFill="1" applyBorder="1" applyAlignment="1">
      <alignment horizontal="right" vertical="top" wrapText="1"/>
    </xf>
    <xf numFmtId="4" fontId="10" fillId="0" borderId="0" xfId="0" applyNumberFormat="1" applyFont="1" applyFill="1" applyBorder="1" applyAlignment="1">
      <alignment horizontal="center" vertical="top" wrapText="1"/>
    </xf>
    <xf numFmtId="165" fontId="10" fillId="0" borderId="0" xfId="0" applyNumberFormat="1" applyFont="1" applyFill="1" applyBorder="1" applyAlignment="1">
      <alignment horizontal="center" vertical="top" wrapText="1"/>
    </xf>
    <xf numFmtId="10" fontId="10" fillId="0" borderId="0" xfId="0" applyNumberFormat="1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horizontal="center" vertical="top" wrapText="1"/>
    </xf>
    <xf numFmtId="166" fontId="5" fillId="0" borderId="0" xfId="0" applyNumberFormat="1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justify" vertical="top" wrapText="1"/>
    </xf>
    <xf numFmtId="0" fontId="5" fillId="0" borderId="0" xfId="0" quotePrefix="1" applyFont="1" applyFill="1" applyBorder="1" applyAlignment="1">
      <alignment horizontal="center" vertical="top" wrapText="1"/>
    </xf>
    <xf numFmtId="4" fontId="5" fillId="0" borderId="0" xfId="0" quotePrefix="1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right" vertical="top" wrapText="1"/>
    </xf>
    <xf numFmtId="4" fontId="5" fillId="0" borderId="0" xfId="0" applyNumberFormat="1" applyFont="1" applyFill="1" applyBorder="1" applyAlignment="1">
      <alignment horizontal="right" vertical="top" wrapText="1"/>
    </xf>
    <xf numFmtId="4" fontId="5" fillId="0" borderId="0" xfId="0" applyNumberFormat="1" applyFont="1" applyFill="1" applyBorder="1" applyAlignment="1">
      <alignment horizontal="center" vertical="top" wrapText="1"/>
    </xf>
    <xf numFmtId="165" fontId="5" fillId="0" borderId="0" xfId="0" applyNumberFormat="1" applyFont="1" applyFill="1" applyBorder="1" applyAlignment="1">
      <alignment horizontal="center" vertical="top" wrapText="1"/>
    </xf>
    <xf numFmtId="10" fontId="5" fillId="0" borderId="0" xfId="0" applyNumberFormat="1" applyFont="1" applyFill="1" applyBorder="1" applyAlignment="1">
      <alignment horizontal="center" vertical="top" wrapText="1"/>
    </xf>
    <xf numFmtId="0" fontId="3" fillId="0" borderId="6" xfId="0" applyFont="1" applyFill="1" applyBorder="1"/>
    <xf numFmtId="0" fontId="3" fillId="0" borderId="5" xfId="1" applyFont="1" applyFill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top" wrapText="1"/>
    </xf>
    <xf numFmtId="0" fontId="22" fillId="2" borderId="0" xfId="0" applyFont="1" applyFill="1" applyBorder="1" applyAlignment="1">
      <alignment horizontal="center" vertical="top" wrapText="1"/>
    </xf>
    <xf numFmtId="166" fontId="22" fillId="2" borderId="0" xfId="0" applyNumberFormat="1" applyFont="1" applyFill="1" applyBorder="1" applyAlignment="1">
      <alignment horizontal="center" vertical="top"/>
    </xf>
    <xf numFmtId="49" fontId="3" fillId="2" borderId="13" xfId="1" applyNumberFormat="1" applyFont="1" applyFill="1" applyBorder="1" applyAlignment="1">
      <alignment horizontal="left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10" fontId="3" fillId="0" borderId="15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165" fontId="3" fillId="0" borderId="15" xfId="1" applyNumberFormat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left" vertical="top" wrapText="1"/>
    </xf>
    <xf numFmtId="0" fontId="3" fillId="0" borderId="16" xfId="1" applyFont="1" applyFill="1" applyBorder="1" applyAlignment="1">
      <alignment horizontal="left" vertical="top" wrapText="1"/>
    </xf>
    <xf numFmtId="1" fontId="3" fillId="0" borderId="1" xfId="1" applyNumberFormat="1" applyFont="1" applyFill="1" applyBorder="1" applyAlignment="1">
      <alignment horizontal="center" vertical="center" wrapText="1"/>
    </xf>
    <xf numFmtId="1" fontId="3" fillId="0" borderId="15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center" vertical="center"/>
    </xf>
    <xf numFmtId="4" fontId="3" fillId="0" borderId="15" xfId="1" applyNumberFormat="1" applyFont="1" applyFill="1" applyBorder="1" applyAlignment="1">
      <alignment horizontal="center" vertical="center"/>
    </xf>
    <xf numFmtId="4" fontId="3" fillId="0" borderId="1" xfId="1" applyNumberFormat="1" applyFont="1" applyFill="1" applyBorder="1" applyAlignment="1">
      <alignment horizontal="center" vertical="center" wrapText="1"/>
    </xf>
    <xf numFmtId="4" fontId="3" fillId="0" borderId="15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right" vertical="center" wrapText="1"/>
    </xf>
    <xf numFmtId="165" fontId="3" fillId="0" borderId="15" xfId="1" applyNumberFormat="1" applyFont="1" applyFill="1" applyBorder="1" applyAlignment="1">
      <alignment horizontal="right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5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right" vertical="center"/>
    </xf>
    <xf numFmtId="4" fontId="3" fillId="0" borderId="15" xfId="1" applyNumberFormat="1" applyFont="1" applyFill="1" applyBorder="1" applyAlignment="1">
      <alignment horizontal="right" vertical="center"/>
    </xf>
    <xf numFmtId="49" fontId="3" fillId="0" borderId="1" xfId="1" applyNumberFormat="1" applyFont="1" applyFill="1" applyBorder="1" applyAlignment="1">
      <alignment horizontal="left" vertical="center" wrapText="1"/>
    </xf>
    <xf numFmtId="49" fontId="3" fillId="0" borderId="15" xfId="1" applyNumberFormat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5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5" xfId="1" applyFont="1" applyFill="1" applyBorder="1" applyAlignment="1">
      <alignment horizontal="left" vertical="center" wrapText="1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11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top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0" xfId="0" applyFont="1" applyFill="1" applyBorder="1" applyAlignment="1">
      <alignment horizontal="center" wrapText="1"/>
    </xf>
    <xf numFmtId="0" fontId="4" fillId="0" borderId="11" xfId="0" applyFont="1" applyFill="1" applyBorder="1" applyAlignment="1">
      <alignment horizont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</cellXfs>
  <cellStyles count="7"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Porcentu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24342</xdr:colOff>
      <xdr:row>82</xdr:row>
      <xdr:rowOff>276225</xdr:rowOff>
    </xdr:from>
    <xdr:to>
      <xdr:col>13</xdr:col>
      <xdr:colOff>183091</xdr:colOff>
      <xdr:row>83</xdr:row>
      <xdr:rowOff>289017</xdr:rowOff>
    </xdr:to>
    <xdr:sp macro="" textlink="">
      <xdr:nvSpPr>
        <xdr:cNvPr id="2" name="Text Box 32"/>
        <xdr:cNvSpPr txBox="1">
          <a:spLocks noChangeArrowheads="1"/>
        </xdr:cNvSpPr>
      </xdr:nvSpPr>
      <xdr:spPr bwMode="auto">
        <a:xfrm>
          <a:off x="24342" y="108137325"/>
          <a:ext cx="9855199" cy="3080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just" rtl="0">
            <a:defRPr sz="1000"/>
          </a:pPr>
          <a:r>
            <a:rPr lang="es-MX" sz="1000" b="1" i="1" strike="noStrike">
              <a:solidFill>
                <a:srgbClr val="000000"/>
              </a:solidFill>
              <a:latin typeface="Arial"/>
              <a:cs typeface="Arial"/>
            </a:rPr>
            <a:t>“Este programa es público, ajeno a cualquier partido político. Queda prohibido el uso para fines distintos a los establecidos en el programa”.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P126"/>
  <sheetViews>
    <sheetView tabSelected="1" zoomScale="80" zoomScaleNormal="80" zoomScaleSheetLayoutView="80" workbookViewId="0">
      <selection activeCell="E20" sqref="E20"/>
    </sheetView>
  </sheetViews>
  <sheetFormatPr baseColWidth="10" defaultColWidth="11.42578125" defaultRowHeight="23.25" customHeight="1"/>
  <cols>
    <col min="1" max="1" width="12.85546875" style="82" customWidth="1"/>
    <col min="2" max="2" width="9.7109375" style="87" customWidth="1"/>
    <col min="3" max="3" width="3.7109375" style="87" customWidth="1"/>
    <col min="4" max="4" width="4.85546875" style="87" customWidth="1"/>
    <col min="5" max="5" width="11.28515625" style="87" customWidth="1"/>
    <col min="6" max="6" width="32.140625" style="87" customWidth="1"/>
    <col min="7" max="7" width="7.5703125" style="87" customWidth="1"/>
    <col min="8" max="8" width="13.85546875" style="87" customWidth="1"/>
    <col min="9" max="9" width="12.7109375" style="87" customWidth="1"/>
    <col min="10" max="11" width="3.7109375" style="11" customWidth="1"/>
    <col min="12" max="12" width="14.5703125" style="83" customWidth="1"/>
    <col min="13" max="13" width="14.7109375" style="84" customWidth="1"/>
    <col min="14" max="14" width="15" style="84" customWidth="1"/>
    <col min="15" max="15" width="8.42578125" style="84" customWidth="1"/>
    <col min="16" max="16" width="9.42578125" style="84" customWidth="1"/>
    <col min="17" max="17" width="9.42578125" style="11" customWidth="1"/>
    <col min="18" max="18" width="11.140625" style="11" customWidth="1"/>
    <col min="19" max="19" width="9.85546875" style="11" customWidth="1"/>
    <col min="20" max="20" width="8.28515625" style="11" customWidth="1"/>
    <col min="21" max="21" width="10.5703125" style="11" customWidth="1"/>
    <col min="22" max="23" width="9.5703125" style="11" customWidth="1"/>
    <col min="24" max="24" width="9.7109375" style="11" customWidth="1"/>
    <col min="25" max="25" width="8.28515625" style="11" customWidth="1"/>
    <col min="26" max="26" width="29.140625" style="11" customWidth="1"/>
    <col min="27" max="41" width="11.42578125" style="10"/>
    <col min="42" max="16384" width="11.42578125" style="11"/>
  </cols>
  <sheetData>
    <row r="1" spans="1:42" s="2" customFormat="1" ht="20.25" customHeight="1">
      <c r="A1" s="258" t="s">
        <v>175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2" s="2" customFormat="1" ht="18.75" customHeight="1">
      <c r="A2" s="258" t="s">
        <v>0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2" ht="8.25" customHeight="1">
      <c r="A3" s="3"/>
      <c r="B3" s="4"/>
      <c r="C3" s="4"/>
      <c r="D3" s="4"/>
      <c r="E3" s="4"/>
      <c r="F3" s="4"/>
      <c r="G3" s="4"/>
      <c r="H3" s="4"/>
      <c r="I3" s="4"/>
      <c r="J3" s="5"/>
      <c r="K3" s="5"/>
      <c r="L3" s="6"/>
      <c r="M3" s="7"/>
      <c r="N3" s="8"/>
      <c r="O3" s="7"/>
      <c r="P3" s="7"/>
      <c r="Q3" s="5"/>
      <c r="R3" s="5"/>
      <c r="S3" s="5"/>
      <c r="T3" s="5"/>
      <c r="U3" s="9"/>
      <c r="V3" s="5"/>
      <c r="W3" s="5"/>
      <c r="X3" s="5"/>
      <c r="Y3" s="5"/>
      <c r="Z3" s="5"/>
    </row>
    <row r="4" spans="1:42" s="12" customFormat="1" ht="18.75" customHeight="1">
      <c r="A4" s="259" t="s">
        <v>1</v>
      </c>
      <c r="B4" s="259" t="s">
        <v>2</v>
      </c>
      <c r="C4" s="262" t="s">
        <v>3</v>
      </c>
      <c r="D4" s="263"/>
      <c r="E4" s="264"/>
      <c r="F4" s="268" t="s">
        <v>4</v>
      </c>
      <c r="G4" s="269"/>
      <c r="H4" s="269"/>
      <c r="I4" s="270"/>
      <c r="J4" s="95"/>
      <c r="K4" s="95"/>
      <c r="L4" s="271" t="s">
        <v>5</v>
      </c>
      <c r="M4" s="272"/>
      <c r="N4" s="272"/>
      <c r="O4" s="272"/>
      <c r="P4" s="272"/>
      <c r="Q4" s="268" t="s">
        <v>6</v>
      </c>
      <c r="R4" s="269"/>
      <c r="S4" s="269"/>
      <c r="T4" s="269"/>
      <c r="U4" s="269"/>
      <c r="V4" s="270"/>
      <c r="W4" s="271" t="s">
        <v>7</v>
      </c>
      <c r="X4" s="272"/>
      <c r="Y4" s="259" t="s">
        <v>8</v>
      </c>
      <c r="Z4" s="275" t="s">
        <v>9</v>
      </c>
    </row>
    <row r="5" spans="1:42" s="12" customFormat="1" ht="22.5">
      <c r="A5" s="260"/>
      <c r="B5" s="260"/>
      <c r="C5" s="265"/>
      <c r="D5" s="266"/>
      <c r="E5" s="267"/>
      <c r="F5" s="259" t="s">
        <v>10</v>
      </c>
      <c r="G5" s="278" t="s">
        <v>11</v>
      </c>
      <c r="H5" s="279"/>
      <c r="I5" s="280"/>
      <c r="J5" s="96"/>
      <c r="K5" s="96"/>
      <c r="L5" s="273"/>
      <c r="M5" s="274"/>
      <c r="N5" s="274"/>
      <c r="O5" s="274"/>
      <c r="P5" s="274"/>
      <c r="Q5" s="281" t="s">
        <v>12</v>
      </c>
      <c r="R5" s="281"/>
      <c r="S5" s="13" t="s">
        <v>13</v>
      </c>
      <c r="T5" s="281" t="s">
        <v>96</v>
      </c>
      <c r="U5" s="281"/>
      <c r="V5" s="14" t="s">
        <v>13</v>
      </c>
      <c r="W5" s="273" t="s">
        <v>7</v>
      </c>
      <c r="X5" s="274"/>
      <c r="Y5" s="260"/>
      <c r="Z5" s="276"/>
    </row>
    <row r="6" spans="1:42" s="16" customFormat="1" ht="33.75">
      <c r="A6" s="261"/>
      <c r="B6" s="97" t="s">
        <v>14</v>
      </c>
      <c r="C6" s="95" t="s">
        <v>15</v>
      </c>
      <c r="D6" s="98"/>
      <c r="E6" s="95" t="s">
        <v>16</v>
      </c>
      <c r="F6" s="261"/>
      <c r="G6" s="95" t="s">
        <v>17</v>
      </c>
      <c r="H6" s="95" t="s">
        <v>18</v>
      </c>
      <c r="I6" s="95" t="s">
        <v>19</v>
      </c>
      <c r="J6" s="96" t="s">
        <v>20</v>
      </c>
      <c r="K6" s="96" t="s">
        <v>21</v>
      </c>
      <c r="L6" s="95" t="s">
        <v>22</v>
      </c>
      <c r="M6" s="95" t="s">
        <v>23</v>
      </c>
      <c r="N6" s="95" t="s">
        <v>24</v>
      </c>
      <c r="O6" s="95" t="s">
        <v>25</v>
      </c>
      <c r="P6" s="95" t="s">
        <v>26</v>
      </c>
      <c r="Q6" s="95" t="s">
        <v>27</v>
      </c>
      <c r="R6" s="95" t="s">
        <v>28</v>
      </c>
      <c r="S6" s="96" t="s">
        <v>30</v>
      </c>
      <c r="T6" s="95" t="s">
        <v>29</v>
      </c>
      <c r="U6" s="95" t="s">
        <v>28</v>
      </c>
      <c r="V6" s="96" t="s">
        <v>97</v>
      </c>
      <c r="W6" s="95" t="s">
        <v>31</v>
      </c>
      <c r="X6" s="95" t="s">
        <v>32</v>
      </c>
      <c r="Y6" s="261"/>
      <c r="Z6" s="277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</row>
    <row r="7" spans="1:42" s="16" customFormat="1" ht="18.75" customHeight="1">
      <c r="A7" s="97" t="s">
        <v>1</v>
      </c>
      <c r="B7" s="97" t="s">
        <v>2</v>
      </c>
      <c r="C7" s="95" t="s">
        <v>15</v>
      </c>
      <c r="D7" s="98"/>
      <c r="E7" s="95" t="s">
        <v>16</v>
      </c>
      <c r="F7" s="97" t="s">
        <v>10</v>
      </c>
      <c r="G7" s="95" t="s">
        <v>17</v>
      </c>
      <c r="H7" s="95" t="s">
        <v>18</v>
      </c>
      <c r="I7" s="95" t="s">
        <v>19</v>
      </c>
      <c r="J7" s="96"/>
      <c r="K7" s="96"/>
      <c r="L7" s="95"/>
      <c r="M7" s="95"/>
      <c r="N7" s="95"/>
      <c r="O7" s="95"/>
      <c r="P7" s="95"/>
      <c r="Q7" s="95"/>
      <c r="R7" s="95"/>
      <c r="S7" s="96"/>
      <c r="T7" s="95"/>
      <c r="U7" s="95"/>
      <c r="V7" s="96"/>
      <c r="W7" s="102"/>
      <c r="X7" s="102"/>
      <c r="Y7" s="97"/>
      <c r="Z7" s="99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</row>
    <row r="8" spans="1:42" s="31" customFormat="1" ht="57.75" customHeight="1">
      <c r="A8" s="17" t="s">
        <v>92</v>
      </c>
      <c r="B8" s="17" t="s">
        <v>37</v>
      </c>
      <c r="C8" s="18" t="s">
        <v>38</v>
      </c>
      <c r="D8" s="32" t="s">
        <v>39</v>
      </c>
      <c r="E8" s="17" t="s">
        <v>40</v>
      </c>
      <c r="F8" s="19" t="s">
        <v>199</v>
      </c>
      <c r="G8" s="17" t="s">
        <v>33</v>
      </c>
      <c r="H8" s="19" t="s">
        <v>201</v>
      </c>
      <c r="I8" s="20" t="s">
        <v>200</v>
      </c>
      <c r="J8" s="18" t="s">
        <v>34</v>
      </c>
      <c r="K8" s="18" t="s">
        <v>35</v>
      </c>
      <c r="L8" s="21">
        <v>941202.26</v>
      </c>
      <c r="M8" s="22">
        <f t="shared" ref="M8:M36" si="0">+L8*60%</f>
        <v>564721.35600000003</v>
      </c>
      <c r="N8" s="21">
        <f t="shared" ref="N8:N36" si="1">+L8*40%</f>
        <v>376480.90400000004</v>
      </c>
      <c r="O8" s="101"/>
      <c r="P8" s="24"/>
      <c r="Q8" s="24" t="s">
        <v>41</v>
      </c>
      <c r="R8" s="25">
        <v>1</v>
      </c>
      <c r="S8" s="26">
        <v>0</v>
      </c>
      <c r="T8" s="26">
        <v>1</v>
      </c>
      <c r="U8" s="25">
        <v>1</v>
      </c>
      <c r="V8" s="26">
        <v>1</v>
      </c>
      <c r="W8" s="115">
        <v>142</v>
      </c>
      <c r="X8" s="115">
        <v>119</v>
      </c>
      <c r="Y8" s="28">
        <v>120</v>
      </c>
      <c r="Z8" s="103" t="s">
        <v>304</v>
      </c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30"/>
    </row>
    <row r="9" spans="1:42" s="31" customFormat="1" ht="67.5" customHeight="1">
      <c r="A9" s="17" t="s">
        <v>98</v>
      </c>
      <c r="B9" s="17" t="s">
        <v>37</v>
      </c>
      <c r="C9" s="18" t="s">
        <v>38</v>
      </c>
      <c r="D9" s="32" t="s">
        <v>39</v>
      </c>
      <c r="E9" s="17" t="s">
        <v>40</v>
      </c>
      <c r="F9" s="19" t="s">
        <v>202</v>
      </c>
      <c r="G9" s="17" t="s">
        <v>33</v>
      </c>
      <c r="H9" s="19" t="s">
        <v>206</v>
      </c>
      <c r="I9" s="20" t="s">
        <v>205</v>
      </c>
      <c r="J9" s="18" t="s">
        <v>34</v>
      </c>
      <c r="K9" s="18" t="s">
        <v>35</v>
      </c>
      <c r="L9" s="21">
        <v>1208390.2</v>
      </c>
      <c r="M9" s="22">
        <f t="shared" si="0"/>
        <v>725034.12</v>
      </c>
      <c r="N9" s="21">
        <f t="shared" si="1"/>
        <v>483356.08</v>
      </c>
      <c r="O9" s="101"/>
      <c r="P9" s="24"/>
      <c r="Q9" s="24" t="s">
        <v>41</v>
      </c>
      <c r="R9" s="25">
        <v>1</v>
      </c>
      <c r="S9" s="26">
        <v>0</v>
      </c>
      <c r="T9" s="26">
        <v>1</v>
      </c>
      <c r="U9" s="25">
        <v>1</v>
      </c>
      <c r="V9" s="26">
        <v>1</v>
      </c>
      <c r="W9" s="27">
        <v>365</v>
      </c>
      <c r="X9" s="27">
        <v>341</v>
      </c>
      <c r="Y9" s="28">
        <v>150</v>
      </c>
      <c r="Z9" s="103" t="s">
        <v>42</v>
      </c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30"/>
    </row>
    <row r="10" spans="1:42" s="31" customFormat="1" ht="59.25" customHeight="1">
      <c r="A10" s="17" t="s">
        <v>305</v>
      </c>
      <c r="B10" s="17" t="s">
        <v>37</v>
      </c>
      <c r="C10" s="18" t="s">
        <v>38</v>
      </c>
      <c r="D10" s="32" t="s">
        <v>39</v>
      </c>
      <c r="E10" s="17" t="s">
        <v>40</v>
      </c>
      <c r="F10" s="19" t="s">
        <v>357</v>
      </c>
      <c r="G10" s="17" t="s">
        <v>33</v>
      </c>
      <c r="H10" s="19" t="s">
        <v>49</v>
      </c>
      <c r="I10" s="20" t="s">
        <v>308</v>
      </c>
      <c r="J10" s="90" t="s">
        <v>379</v>
      </c>
      <c r="K10" s="18" t="s">
        <v>35</v>
      </c>
      <c r="L10" s="21">
        <v>1238455</v>
      </c>
      <c r="M10" s="22">
        <f t="shared" si="0"/>
        <v>743073</v>
      </c>
      <c r="N10" s="21">
        <f t="shared" si="1"/>
        <v>495382</v>
      </c>
      <c r="O10" s="101"/>
      <c r="P10" s="24"/>
      <c r="Q10" s="24" t="s">
        <v>41</v>
      </c>
      <c r="R10" s="110">
        <v>1</v>
      </c>
      <c r="S10" s="111">
        <v>0.41</v>
      </c>
      <c r="T10" s="111">
        <v>0.59</v>
      </c>
      <c r="U10" s="110">
        <v>0.59</v>
      </c>
      <c r="V10" s="111">
        <v>1</v>
      </c>
      <c r="W10" s="115">
        <v>712</v>
      </c>
      <c r="X10" s="115">
        <v>674</v>
      </c>
      <c r="Y10" s="112">
        <v>150</v>
      </c>
      <c r="Z10" s="113" t="s">
        <v>378</v>
      </c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30"/>
    </row>
    <row r="11" spans="1:42" s="31" customFormat="1" ht="67.5" customHeight="1">
      <c r="A11" s="17" t="s">
        <v>371</v>
      </c>
      <c r="B11" s="17" t="s">
        <v>37</v>
      </c>
      <c r="C11" s="18" t="s">
        <v>38</v>
      </c>
      <c r="D11" s="32" t="s">
        <v>39</v>
      </c>
      <c r="E11" s="17" t="s">
        <v>40</v>
      </c>
      <c r="F11" s="19" t="s">
        <v>117</v>
      </c>
      <c r="G11" s="17" t="s">
        <v>33</v>
      </c>
      <c r="H11" s="19" t="s">
        <v>50</v>
      </c>
      <c r="I11" s="20" t="s">
        <v>380</v>
      </c>
      <c r="J11" s="18" t="s">
        <v>34</v>
      </c>
      <c r="K11" s="18" t="s">
        <v>35</v>
      </c>
      <c r="L11" s="21">
        <v>1401566.5</v>
      </c>
      <c r="M11" s="22">
        <f t="shared" si="0"/>
        <v>840939.9</v>
      </c>
      <c r="N11" s="21">
        <f t="shared" si="1"/>
        <v>560626.6</v>
      </c>
      <c r="O11" s="101"/>
      <c r="P11" s="24"/>
      <c r="Q11" s="24" t="s">
        <v>41</v>
      </c>
      <c r="R11" s="25">
        <v>1</v>
      </c>
      <c r="S11" s="26">
        <v>0</v>
      </c>
      <c r="T11" s="26">
        <v>1</v>
      </c>
      <c r="U11" s="25">
        <v>1</v>
      </c>
      <c r="V11" s="26">
        <v>1</v>
      </c>
      <c r="W11" s="27">
        <v>427</v>
      </c>
      <c r="X11" s="27">
        <v>447</v>
      </c>
      <c r="Y11" s="28">
        <v>150</v>
      </c>
      <c r="Z11" s="103" t="s">
        <v>42</v>
      </c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30"/>
    </row>
    <row r="12" spans="1:42" s="31" customFormat="1" ht="67.5" customHeight="1">
      <c r="A12" s="17" t="s">
        <v>372</v>
      </c>
      <c r="B12" s="17" t="s">
        <v>37</v>
      </c>
      <c r="C12" s="18" t="s">
        <v>38</v>
      </c>
      <c r="D12" s="32" t="s">
        <v>39</v>
      </c>
      <c r="E12" s="17" t="s">
        <v>40</v>
      </c>
      <c r="F12" s="19" t="s">
        <v>119</v>
      </c>
      <c r="G12" s="17" t="s">
        <v>33</v>
      </c>
      <c r="H12" s="19" t="s">
        <v>50</v>
      </c>
      <c r="I12" s="20" t="s">
        <v>80</v>
      </c>
      <c r="J12" s="18" t="s">
        <v>34</v>
      </c>
      <c r="K12" s="18" t="s">
        <v>35</v>
      </c>
      <c r="L12" s="21">
        <v>1489858.62</v>
      </c>
      <c r="M12" s="22">
        <f t="shared" si="0"/>
        <v>893915.17200000002</v>
      </c>
      <c r="N12" s="21">
        <f t="shared" si="1"/>
        <v>595943.44800000009</v>
      </c>
      <c r="O12" s="101"/>
      <c r="P12" s="24"/>
      <c r="Q12" s="24" t="s">
        <v>41</v>
      </c>
      <c r="R12" s="25">
        <v>1</v>
      </c>
      <c r="S12" s="26">
        <v>0</v>
      </c>
      <c r="T12" s="26">
        <v>1</v>
      </c>
      <c r="U12" s="25">
        <v>1</v>
      </c>
      <c r="V12" s="26">
        <v>1</v>
      </c>
      <c r="W12" s="27">
        <v>568</v>
      </c>
      <c r="X12" s="27">
        <v>559</v>
      </c>
      <c r="Y12" s="28">
        <v>150</v>
      </c>
      <c r="Z12" s="103" t="s">
        <v>42</v>
      </c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30"/>
    </row>
    <row r="13" spans="1:42" s="31" customFormat="1" ht="67.5" customHeight="1">
      <c r="A13" s="17" t="s">
        <v>369</v>
      </c>
      <c r="B13" s="17" t="s">
        <v>37</v>
      </c>
      <c r="C13" s="18" t="s">
        <v>38</v>
      </c>
      <c r="D13" s="32" t="s">
        <v>39</v>
      </c>
      <c r="E13" s="17" t="s">
        <v>40</v>
      </c>
      <c r="F13" s="19" t="s">
        <v>112</v>
      </c>
      <c r="G13" s="17" t="s">
        <v>33</v>
      </c>
      <c r="H13" s="19" t="s">
        <v>43</v>
      </c>
      <c r="I13" s="20" t="s">
        <v>77</v>
      </c>
      <c r="J13" s="18" t="s">
        <v>34</v>
      </c>
      <c r="K13" s="18" t="s">
        <v>35</v>
      </c>
      <c r="L13" s="21">
        <v>1538037.64</v>
      </c>
      <c r="M13" s="22">
        <f t="shared" si="0"/>
        <v>922822.58399999992</v>
      </c>
      <c r="N13" s="21">
        <f t="shared" si="1"/>
        <v>615215.05599999998</v>
      </c>
      <c r="O13" s="101"/>
      <c r="P13" s="24"/>
      <c r="Q13" s="24" t="s">
        <v>41</v>
      </c>
      <c r="R13" s="25">
        <v>1</v>
      </c>
      <c r="S13" s="26">
        <v>0</v>
      </c>
      <c r="T13" s="26">
        <v>1</v>
      </c>
      <c r="U13" s="25">
        <v>1</v>
      </c>
      <c r="V13" s="26">
        <v>1</v>
      </c>
      <c r="W13" s="27">
        <v>205</v>
      </c>
      <c r="X13" s="27">
        <v>188</v>
      </c>
      <c r="Y13" s="28">
        <v>150</v>
      </c>
      <c r="Z13" s="103" t="s">
        <v>42</v>
      </c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30"/>
    </row>
    <row r="14" spans="1:42" s="31" customFormat="1" ht="67.5" customHeight="1">
      <c r="A14" s="17" t="s">
        <v>370</v>
      </c>
      <c r="B14" s="17" t="s">
        <v>37</v>
      </c>
      <c r="C14" s="18" t="s">
        <v>38</v>
      </c>
      <c r="D14" s="32" t="s">
        <v>39</v>
      </c>
      <c r="E14" s="17" t="s">
        <v>40</v>
      </c>
      <c r="F14" s="19" t="s">
        <v>113</v>
      </c>
      <c r="G14" s="17" t="s">
        <v>33</v>
      </c>
      <c r="H14" s="19" t="s">
        <v>43</v>
      </c>
      <c r="I14" s="20" t="s">
        <v>78</v>
      </c>
      <c r="J14" s="18" t="s">
        <v>34</v>
      </c>
      <c r="K14" s="18" t="s">
        <v>35</v>
      </c>
      <c r="L14" s="21">
        <v>1058235.81</v>
      </c>
      <c r="M14" s="22">
        <f t="shared" si="0"/>
        <v>634941.48600000003</v>
      </c>
      <c r="N14" s="21">
        <f t="shared" si="1"/>
        <v>423294.32400000002</v>
      </c>
      <c r="O14" s="101"/>
      <c r="P14" s="24"/>
      <c r="Q14" s="24" t="s">
        <v>41</v>
      </c>
      <c r="R14" s="25">
        <v>1</v>
      </c>
      <c r="S14" s="26">
        <v>0</v>
      </c>
      <c r="T14" s="26">
        <v>1</v>
      </c>
      <c r="U14" s="25">
        <v>1</v>
      </c>
      <c r="V14" s="26">
        <v>1</v>
      </c>
      <c r="W14" s="27">
        <v>28</v>
      </c>
      <c r="X14" s="27">
        <v>32</v>
      </c>
      <c r="Y14" s="28">
        <v>150</v>
      </c>
      <c r="Z14" s="103" t="s">
        <v>42</v>
      </c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30"/>
    </row>
    <row r="15" spans="1:42" s="31" customFormat="1" ht="67.5" customHeight="1">
      <c r="A15" s="17" t="s">
        <v>367</v>
      </c>
      <c r="B15" s="17" t="s">
        <v>37</v>
      </c>
      <c r="C15" s="18" t="s">
        <v>38</v>
      </c>
      <c r="D15" s="32" t="s">
        <v>39</v>
      </c>
      <c r="E15" s="17" t="s">
        <v>40</v>
      </c>
      <c r="F15" s="19" t="s">
        <v>108</v>
      </c>
      <c r="G15" s="17" t="s">
        <v>33</v>
      </c>
      <c r="H15" s="19" t="s">
        <v>56</v>
      </c>
      <c r="I15" s="20" t="s">
        <v>75</v>
      </c>
      <c r="J15" s="18" t="s">
        <v>34</v>
      </c>
      <c r="K15" s="18" t="s">
        <v>35</v>
      </c>
      <c r="L15" s="21">
        <v>889835.08</v>
      </c>
      <c r="M15" s="22">
        <f t="shared" si="0"/>
        <v>533901.04799999995</v>
      </c>
      <c r="N15" s="21">
        <f t="shared" si="1"/>
        <v>355934.03200000001</v>
      </c>
      <c r="O15" s="101"/>
      <c r="P15" s="24"/>
      <c r="Q15" s="24" t="s">
        <v>41</v>
      </c>
      <c r="R15" s="25">
        <v>1</v>
      </c>
      <c r="S15" s="26">
        <v>0</v>
      </c>
      <c r="T15" s="26">
        <v>1</v>
      </c>
      <c r="U15" s="25">
        <v>1</v>
      </c>
      <c r="V15" s="26">
        <v>1</v>
      </c>
      <c r="W15" s="27">
        <v>29</v>
      </c>
      <c r="X15" s="27">
        <v>28</v>
      </c>
      <c r="Y15" s="28">
        <v>120</v>
      </c>
      <c r="Z15" s="103" t="s">
        <v>42</v>
      </c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30"/>
    </row>
    <row r="16" spans="1:42" s="31" customFormat="1" ht="67.5" customHeight="1">
      <c r="A16" s="17" t="s">
        <v>368</v>
      </c>
      <c r="B16" s="17" t="s">
        <v>37</v>
      </c>
      <c r="C16" s="18" t="s">
        <v>38</v>
      </c>
      <c r="D16" s="32" t="s">
        <v>39</v>
      </c>
      <c r="E16" s="17" t="s">
        <v>40</v>
      </c>
      <c r="F16" s="19" t="s">
        <v>109</v>
      </c>
      <c r="G16" s="17" t="s">
        <v>33</v>
      </c>
      <c r="H16" s="19" t="s">
        <v>56</v>
      </c>
      <c r="I16" s="20" t="s">
        <v>76</v>
      </c>
      <c r="J16" s="18" t="s">
        <v>34</v>
      </c>
      <c r="K16" s="18" t="s">
        <v>35</v>
      </c>
      <c r="L16" s="21">
        <v>1070985.58</v>
      </c>
      <c r="M16" s="22">
        <f t="shared" si="0"/>
        <v>642591.348</v>
      </c>
      <c r="N16" s="21">
        <f t="shared" si="1"/>
        <v>428394.23200000008</v>
      </c>
      <c r="O16" s="101"/>
      <c r="P16" s="24"/>
      <c r="Q16" s="24" t="s">
        <v>41</v>
      </c>
      <c r="R16" s="25">
        <v>1</v>
      </c>
      <c r="S16" s="26">
        <v>0</v>
      </c>
      <c r="T16" s="26">
        <v>1</v>
      </c>
      <c r="U16" s="25">
        <v>1</v>
      </c>
      <c r="V16" s="26">
        <v>1</v>
      </c>
      <c r="W16" s="27">
        <v>147</v>
      </c>
      <c r="X16" s="27">
        <v>131</v>
      </c>
      <c r="Y16" s="28">
        <v>120</v>
      </c>
      <c r="Z16" s="103" t="s">
        <v>42</v>
      </c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</row>
    <row r="17" spans="1:42" s="31" customFormat="1" ht="67.5" customHeight="1">
      <c r="A17" s="17" t="s">
        <v>362</v>
      </c>
      <c r="B17" s="17" t="s">
        <v>37</v>
      </c>
      <c r="C17" s="18" t="s">
        <v>38</v>
      </c>
      <c r="D17" s="32" t="s">
        <v>39</v>
      </c>
      <c r="E17" s="17" t="s">
        <v>40</v>
      </c>
      <c r="F17" s="19" t="s">
        <v>93</v>
      </c>
      <c r="G17" s="17" t="s">
        <v>33</v>
      </c>
      <c r="H17" s="19" t="s">
        <v>53</v>
      </c>
      <c r="I17" s="20" t="s">
        <v>68</v>
      </c>
      <c r="J17" s="18" t="s">
        <v>34</v>
      </c>
      <c r="K17" s="18" t="s">
        <v>35</v>
      </c>
      <c r="L17" s="21">
        <v>1065978.07</v>
      </c>
      <c r="M17" s="22">
        <f t="shared" si="0"/>
        <v>639586.84200000006</v>
      </c>
      <c r="N17" s="21">
        <f t="shared" si="1"/>
        <v>426391.22800000006</v>
      </c>
      <c r="O17" s="23"/>
      <c r="P17" s="23"/>
      <c r="Q17" s="24" t="s">
        <v>41</v>
      </c>
      <c r="R17" s="25">
        <v>1</v>
      </c>
      <c r="S17" s="26">
        <v>0</v>
      </c>
      <c r="T17" s="26">
        <v>1</v>
      </c>
      <c r="U17" s="25">
        <v>1</v>
      </c>
      <c r="V17" s="26">
        <v>1</v>
      </c>
      <c r="W17" s="27">
        <v>196</v>
      </c>
      <c r="X17" s="27">
        <v>184</v>
      </c>
      <c r="Y17" s="28">
        <v>120</v>
      </c>
      <c r="Z17" s="103" t="s">
        <v>42</v>
      </c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</row>
    <row r="18" spans="1:42" s="31" customFormat="1" ht="67.5" customHeight="1">
      <c r="A18" s="17" t="s">
        <v>364</v>
      </c>
      <c r="B18" s="17" t="s">
        <v>37</v>
      </c>
      <c r="C18" s="18" t="s">
        <v>38</v>
      </c>
      <c r="D18" s="32" t="s">
        <v>39</v>
      </c>
      <c r="E18" s="17" t="s">
        <v>40</v>
      </c>
      <c r="F18" s="19" t="s">
        <v>100</v>
      </c>
      <c r="G18" s="17" t="s">
        <v>33</v>
      </c>
      <c r="H18" s="19" t="s">
        <v>53</v>
      </c>
      <c r="I18" s="20" t="s">
        <v>70</v>
      </c>
      <c r="J18" s="18" t="s">
        <v>34</v>
      </c>
      <c r="K18" s="18" t="s">
        <v>35</v>
      </c>
      <c r="L18" s="21">
        <v>980658.59</v>
      </c>
      <c r="M18" s="22">
        <f t="shared" si="0"/>
        <v>588395.15399999998</v>
      </c>
      <c r="N18" s="21">
        <f t="shared" si="1"/>
        <v>392263.43599999999</v>
      </c>
      <c r="O18" s="101"/>
      <c r="P18" s="24"/>
      <c r="Q18" s="24" t="s">
        <v>41</v>
      </c>
      <c r="R18" s="25">
        <v>1</v>
      </c>
      <c r="S18" s="26">
        <v>0</v>
      </c>
      <c r="T18" s="26">
        <v>1</v>
      </c>
      <c r="U18" s="25">
        <v>1</v>
      </c>
      <c r="V18" s="26">
        <v>1</v>
      </c>
      <c r="W18" s="27">
        <v>154</v>
      </c>
      <c r="X18" s="27">
        <v>147</v>
      </c>
      <c r="Y18" s="28">
        <v>120</v>
      </c>
      <c r="Z18" s="103" t="s">
        <v>42</v>
      </c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</row>
    <row r="19" spans="1:42" s="31" customFormat="1" ht="67.5" customHeight="1">
      <c r="A19" s="17" t="s">
        <v>363</v>
      </c>
      <c r="B19" s="17" t="s">
        <v>37</v>
      </c>
      <c r="C19" s="18" t="s">
        <v>38</v>
      </c>
      <c r="D19" s="32" t="s">
        <v>39</v>
      </c>
      <c r="E19" s="17" t="s">
        <v>40</v>
      </c>
      <c r="F19" s="19" t="s">
        <v>102</v>
      </c>
      <c r="G19" s="17" t="s">
        <v>33</v>
      </c>
      <c r="H19" s="19" t="s">
        <v>53</v>
      </c>
      <c r="I19" s="20" t="s">
        <v>72</v>
      </c>
      <c r="J19" s="18" t="s">
        <v>34</v>
      </c>
      <c r="K19" s="18" t="s">
        <v>35</v>
      </c>
      <c r="L19" s="21">
        <v>1018762.45</v>
      </c>
      <c r="M19" s="22">
        <f t="shared" si="0"/>
        <v>611257.47</v>
      </c>
      <c r="N19" s="21">
        <f t="shared" si="1"/>
        <v>407504.98</v>
      </c>
      <c r="O19" s="101"/>
      <c r="P19" s="24"/>
      <c r="Q19" s="24" t="s">
        <v>41</v>
      </c>
      <c r="R19" s="25">
        <v>1</v>
      </c>
      <c r="S19" s="26">
        <v>0</v>
      </c>
      <c r="T19" s="26">
        <v>1</v>
      </c>
      <c r="U19" s="25">
        <v>1</v>
      </c>
      <c r="V19" s="26">
        <v>1</v>
      </c>
      <c r="W19" s="27">
        <v>136</v>
      </c>
      <c r="X19" s="27">
        <v>133</v>
      </c>
      <c r="Y19" s="28">
        <v>120</v>
      </c>
      <c r="Z19" s="103" t="s">
        <v>42</v>
      </c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30"/>
    </row>
    <row r="20" spans="1:42" s="31" customFormat="1" ht="67.5" customHeight="1">
      <c r="A20" s="17" t="s">
        <v>365</v>
      </c>
      <c r="B20" s="17" t="s">
        <v>37</v>
      </c>
      <c r="C20" s="18" t="s">
        <v>38</v>
      </c>
      <c r="D20" s="32" t="s">
        <v>39</v>
      </c>
      <c r="E20" s="17" t="s">
        <v>40</v>
      </c>
      <c r="F20" s="19" t="s">
        <v>103</v>
      </c>
      <c r="G20" s="17" t="s">
        <v>33</v>
      </c>
      <c r="H20" s="19" t="s">
        <v>53</v>
      </c>
      <c r="I20" s="20" t="s">
        <v>73</v>
      </c>
      <c r="J20" s="18" t="s">
        <v>34</v>
      </c>
      <c r="K20" s="18" t="s">
        <v>35</v>
      </c>
      <c r="L20" s="21">
        <v>1123529.94</v>
      </c>
      <c r="M20" s="22">
        <f t="shared" si="0"/>
        <v>674117.96399999992</v>
      </c>
      <c r="N20" s="21">
        <f t="shared" si="1"/>
        <v>449411.97600000002</v>
      </c>
      <c r="O20" s="101"/>
      <c r="P20" s="24"/>
      <c r="Q20" s="24" t="s">
        <v>41</v>
      </c>
      <c r="R20" s="25">
        <v>1</v>
      </c>
      <c r="S20" s="26">
        <v>0</v>
      </c>
      <c r="T20" s="26">
        <v>1</v>
      </c>
      <c r="U20" s="25">
        <v>1</v>
      </c>
      <c r="V20" s="26">
        <v>1</v>
      </c>
      <c r="W20" s="27">
        <v>100</v>
      </c>
      <c r="X20" s="27">
        <v>83</v>
      </c>
      <c r="Y20" s="28">
        <v>150</v>
      </c>
      <c r="Z20" s="103" t="s">
        <v>42</v>
      </c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30"/>
    </row>
    <row r="21" spans="1:42" s="31" customFormat="1" ht="67.5" customHeight="1">
      <c r="A21" s="17" t="s">
        <v>366</v>
      </c>
      <c r="B21" s="17" t="s">
        <v>37</v>
      </c>
      <c r="C21" s="18" t="s">
        <v>38</v>
      </c>
      <c r="D21" s="32" t="s">
        <v>39</v>
      </c>
      <c r="E21" s="17" t="s">
        <v>40</v>
      </c>
      <c r="F21" s="19" t="s">
        <v>106</v>
      </c>
      <c r="G21" s="17" t="s">
        <v>33</v>
      </c>
      <c r="H21" s="19" t="s">
        <v>53</v>
      </c>
      <c r="I21" s="20" t="s">
        <v>74</v>
      </c>
      <c r="J21" s="18" t="s">
        <v>34</v>
      </c>
      <c r="K21" s="18" t="s">
        <v>35</v>
      </c>
      <c r="L21" s="21">
        <v>929554.48</v>
      </c>
      <c r="M21" s="22">
        <f t="shared" si="0"/>
        <v>557732.68799999997</v>
      </c>
      <c r="N21" s="21">
        <f t="shared" si="1"/>
        <v>371821.79200000002</v>
      </c>
      <c r="O21" s="101"/>
      <c r="P21" s="24"/>
      <c r="Q21" s="24" t="s">
        <v>41</v>
      </c>
      <c r="R21" s="25">
        <v>1</v>
      </c>
      <c r="S21" s="26">
        <v>0</v>
      </c>
      <c r="T21" s="26">
        <v>1</v>
      </c>
      <c r="U21" s="25">
        <v>1</v>
      </c>
      <c r="V21" s="26">
        <v>1</v>
      </c>
      <c r="W21" s="27">
        <v>108</v>
      </c>
      <c r="X21" s="27">
        <v>103</v>
      </c>
      <c r="Y21" s="28">
        <v>120</v>
      </c>
      <c r="Z21" s="103" t="s">
        <v>42</v>
      </c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30"/>
    </row>
    <row r="22" spans="1:42" s="31" customFormat="1" ht="62.25" customHeight="1">
      <c r="A22" s="17" t="s">
        <v>99</v>
      </c>
      <c r="B22" s="17" t="s">
        <v>37</v>
      </c>
      <c r="C22" s="18" t="s">
        <v>38</v>
      </c>
      <c r="D22" s="32" t="s">
        <v>39</v>
      </c>
      <c r="E22" s="17" t="s">
        <v>40</v>
      </c>
      <c r="F22" s="19" t="s">
        <v>203</v>
      </c>
      <c r="G22" s="17" t="s">
        <v>33</v>
      </c>
      <c r="H22" s="19" t="s">
        <v>57</v>
      </c>
      <c r="I22" s="20" t="s">
        <v>204</v>
      </c>
      <c r="J22" s="18" t="s">
        <v>34</v>
      </c>
      <c r="K22" s="18" t="s">
        <v>35</v>
      </c>
      <c r="L22" s="21">
        <v>620687</v>
      </c>
      <c r="M22" s="22">
        <f t="shared" si="0"/>
        <v>372412.2</v>
      </c>
      <c r="N22" s="21">
        <f t="shared" si="1"/>
        <v>248274.80000000002</v>
      </c>
      <c r="O22" s="101"/>
      <c r="P22" s="24"/>
      <c r="Q22" s="24" t="s">
        <v>41</v>
      </c>
      <c r="R22" s="25">
        <v>1</v>
      </c>
      <c r="S22" s="26">
        <v>0</v>
      </c>
      <c r="T22" s="26">
        <v>1</v>
      </c>
      <c r="U22" s="25">
        <v>1</v>
      </c>
      <c r="V22" s="26">
        <v>1</v>
      </c>
      <c r="W22" s="27">
        <v>77</v>
      </c>
      <c r="X22" s="27">
        <v>78</v>
      </c>
      <c r="Y22" s="28">
        <v>120</v>
      </c>
      <c r="Z22" s="103" t="s">
        <v>42</v>
      </c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</row>
    <row r="23" spans="1:42" s="31" customFormat="1" ht="63.75" customHeight="1">
      <c r="A23" s="88" t="s">
        <v>104</v>
      </c>
      <c r="B23" s="88" t="s">
        <v>37</v>
      </c>
      <c r="C23" s="90" t="s">
        <v>38</v>
      </c>
      <c r="D23" s="104" t="s">
        <v>39</v>
      </c>
      <c r="E23" s="88" t="s">
        <v>40</v>
      </c>
      <c r="F23" s="105" t="s">
        <v>344</v>
      </c>
      <c r="G23" s="88" t="s">
        <v>33</v>
      </c>
      <c r="H23" s="105" t="s">
        <v>57</v>
      </c>
      <c r="I23" s="89" t="s">
        <v>336</v>
      </c>
      <c r="J23" s="90" t="s">
        <v>34</v>
      </c>
      <c r="K23" s="90" t="s">
        <v>35</v>
      </c>
      <c r="L23" s="106">
        <v>984698.38</v>
      </c>
      <c r="M23" s="107">
        <f t="shared" si="0"/>
        <v>590819.02799999993</v>
      </c>
      <c r="N23" s="106">
        <f t="shared" si="1"/>
        <v>393879.35200000001</v>
      </c>
      <c r="O23" s="108"/>
      <c r="P23" s="109"/>
      <c r="Q23" s="109" t="s">
        <v>41</v>
      </c>
      <c r="R23" s="110">
        <v>1</v>
      </c>
      <c r="S23" s="111">
        <v>0</v>
      </c>
      <c r="T23" s="111">
        <v>1</v>
      </c>
      <c r="U23" s="110">
        <v>1</v>
      </c>
      <c r="V23" s="111">
        <v>1</v>
      </c>
      <c r="W23" s="115">
        <v>409</v>
      </c>
      <c r="X23" s="115">
        <v>388</v>
      </c>
      <c r="Y23" s="112">
        <v>120</v>
      </c>
      <c r="Z23" s="113" t="s">
        <v>42</v>
      </c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</row>
    <row r="24" spans="1:42" s="31" customFormat="1" ht="120" customHeight="1">
      <c r="A24" s="88" t="s">
        <v>105</v>
      </c>
      <c r="B24" s="88" t="s">
        <v>45</v>
      </c>
      <c r="C24" s="114" t="s">
        <v>46</v>
      </c>
      <c r="D24" s="104" t="s">
        <v>334</v>
      </c>
      <c r="E24" s="88" t="s">
        <v>40</v>
      </c>
      <c r="F24" s="105" t="s">
        <v>139</v>
      </c>
      <c r="G24" s="88" t="s">
        <v>33</v>
      </c>
      <c r="H24" s="105" t="s">
        <v>60</v>
      </c>
      <c r="I24" s="105" t="s">
        <v>140</v>
      </c>
      <c r="J24" s="90" t="s">
        <v>34</v>
      </c>
      <c r="K24" s="90" t="s">
        <v>35</v>
      </c>
      <c r="L24" s="106">
        <v>1185938.1100000001</v>
      </c>
      <c r="M24" s="107">
        <f t="shared" si="0"/>
        <v>711562.86600000004</v>
      </c>
      <c r="N24" s="106">
        <f t="shared" si="1"/>
        <v>474375.24400000006</v>
      </c>
      <c r="O24" s="108"/>
      <c r="P24" s="109"/>
      <c r="Q24" s="109" t="s">
        <v>47</v>
      </c>
      <c r="R24" s="110">
        <v>15</v>
      </c>
      <c r="S24" s="111">
        <v>0</v>
      </c>
      <c r="T24" s="111">
        <v>1</v>
      </c>
      <c r="U24" s="110">
        <v>15</v>
      </c>
      <c r="V24" s="111">
        <v>1</v>
      </c>
      <c r="W24" s="115">
        <v>40</v>
      </c>
      <c r="X24" s="115">
        <v>37</v>
      </c>
      <c r="Y24" s="112">
        <v>75</v>
      </c>
      <c r="Z24" s="113" t="s">
        <v>309</v>
      </c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</row>
    <row r="25" spans="1:42" s="31" customFormat="1" ht="145.5" customHeight="1">
      <c r="A25" s="88" t="s">
        <v>107</v>
      </c>
      <c r="B25" s="88" t="s">
        <v>45</v>
      </c>
      <c r="C25" s="114" t="s">
        <v>46</v>
      </c>
      <c r="D25" s="104" t="s">
        <v>334</v>
      </c>
      <c r="E25" s="88" t="s">
        <v>40</v>
      </c>
      <c r="F25" s="105" t="s">
        <v>258</v>
      </c>
      <c r="G25" s="88" t="s">
        <v>33</v>
      </c>
      <c r="H25" s="105" t="s">
        <v>260</v>
      </c>
      <c r="I25" s="105" t="s">
        <v>259</v>
      </c>
      <c r="J25" s="90" t="s">
        <v>34</v>
      </c>
      <c r="K25" s="90" t="s">
        <v>35</v>
      </c>
      <c r="L25" s="106">
        <v>1412523.53</v>
      </c>
      <c r="M25" s="107">
        <f t="shared" si="0"/>
        <v>847514.11800000002</v>
      </c>
      <c r="N25" s="106">
        <f t="shared" si="1"/>
        <v>565009.41200000001</v>
      </c>
      <c r="O25" s="108"/>
      <c r="P25" s="109"/>
      <c r="Q25" s="109" t="s">
        <v>47</v>
      </c>
      <c r="R25" s="110">
        <v>22</v>
      </c>
      <c r="S25" s="111">
        <v>0</v>
      </c>
      <c r="T25" s="111">
        <v>1</v>
      </c>
      <c r="U25" s="110">
        <v>22</v>
      </c>
      <c r="V25" s="111">
        <v>1</v>
      </c>
      <c r="W25" s="115">
        <v>607</v>
      </c>
      <c r="X25" s="115">
        <v>599</v>
      </c>
      <c r="Y25" s="112">
        <v>75</v>
      </c>
      <c r="Z25" s="113" t="s">
        <v>310</v>
      </c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30"/>
    </row>
    <row r="26" spans="1:42" s="31" customFormat="1" ht="144.75" customHeight="1">
      <c r="A26" s="88" t="s">
        <v>110</v>
      </c>
      <c r="B26" s="88" t="s">
        <v>45</v>
      </c>
      <c r="C26" s="114" t="s">
        <v>46</v>
      </c>
      <c r="D26" s="104" t="s">
        <v>334</v>
      </c>
      <c r="E26" s="88" t="s">
        <v>40</v>
      </c>
      <c r="F26" s="105" t="s">
        <v>264</v>
      </c>
      <c r="G26" s="88" t="s">
        <v>33</v>
      </c>
      <c r="H26" s="105" t="s">
        <v>260</v>
      </c>
      <c r="I26" s="105" t="s">
        <v>265</v>
      </c>
      <c r="J26" s="90" t="s">
        <v>34</v>
      </c>
      <c r="K26" s="90" t="s">
        <v>35</v>
      </c>
      <c r="L26" s="106">
        <v>2170603.86</v>
      </c>
      <c r="M26" s="107">
        <f t="shared" si="0"/>
        <v>1302362.3159999999</v>
      </c>
      <c r="N26" s="106">
        <f t="shared" si="1"/>
        <v>868241.54399999999</v>
      </c>
      <c r="O26" s="108"/>
      <c r="P26" s="109"/>
      <c r="Q26" s="109" t="s">
        <v>47</v>
      </c>
      <c r="R26" s="110">
        <v>30</v>
      </c>
      <c r="S26" s="111">
        <v>0</v>
      </c>
      <c r="T26" s="111">
        <v>1</v>
      </c>
      <c r="U26" s="110">
        <v>30</v>
      </c>
      <c r="V26" s="111">
        <v>1</v>
      </c>
      <c r="W26" s="115">
        <v>57</v>
      </c>
      <c r="X26" s="115">
        <v>52</v>
      </c>
      <c r="Y26" s="112">
        <v>75</v>
      </c>
      <c r="Z26" s="113" t="s">
        <v>311</v>
      </c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30"/>
    </row>
    <row r="27" spans="1:42" s="31" customFormat="1" ht="144.75" customHeight="1">
      <c r="A27" s="88" t="s">
        <v>111</v>
      </c>
      <c r="B27" s="88" t="s">
        <v>45</v>
      </c>
      <c r="C27" s="114" t="s">
        <v>46</v>
      </c>
      <c r="D27" s="104" t="s">
        <v>334</v>
      </c>
      <c r="E27" s="88" t="s">
        <v>40</v>
      </c>
      <c r="F27" s="105" t="s">
        <v>142</v>
      </c>
      <c r="G27" s="88" t="s">
        <v>33</v>
      </c>
      <c r="H27" s="105" t="s">
        <v>48</v>
      </c>
      <c r="I27" s="105" t="s">
        <v>337</v>
      </c>
      <c r="J27" s="90" t="s">
        <v>34</v>
      </c>
      <c r="K27" s="90" t="s">
        <v>35</v>
      </c>
      <c r="L27" s="106">
        <v>1125403.73</v>
      </c>
      <c r="M27" s="107">
        <f t="shared" si="0"/>
        <v>675242.23800000001</v>
      </c>
      <c r="N27" s="106">
        <f t="shared" si="1"/>
        <v>450161.49200000003</v>
      </c>
      <c r="O27" s="108"/>
      <c r="P27" s="109"/>
      <c r="Q27" s="109" t="s">
        <v>47</v>
      </c>
      <c r="R27" s="110">
        <v>18</v>
      </c>
      <c r="S27" s="111">
        <v>0</v>
      </c>
      <c r="T27" s="111">
        <v>1</v>
      </c>
      <c r="U27" s="110">
        <v>18</v>
      </c>
      <c r="V27" s="111">
        <v>1</v>
      </c>
      <c r="W27" s="115">
        <v>170</v>
      </c>
      <c r="X27" s="27">
        <v>165</v>
      </c>
      <c r="Y27" s="112">
        <v>75</v>
      </c>
      <c r="Z27" s="113" t="s">
        <v>281</v>
      </c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30"/>
    </row>
    <row r="28" spans="1:42" s="31" customFormat="1" ht="144.75" customHeight="1">
      <c r="A28" s="88" t="s">
        <v>114</v>
      </c>
      <c r="B28" s="88" t="s">
        <v>45</v>
      </c>
      <c r="C28" s="114" t="s">
        <v>46</v>
      </c>
      <c r="D28" s="104" t="s">
        <v>334</v>
      </c>
      <c r="E28" s="88" t="s">
        <v>40</v>
      </c>
      <c r="F28" s="105" t="s">
        <v>255</v>
      </c>
      <c r="G28" s="88" t="s">
        <v>33</v>
      </c>
      <c r="H28" s="105" t="s">
        <v>257</v>
      </c>
      <c r="I28" s="105" t="s">
        <v>256</v>
      </c>
      <c r="J28" s="90" t="s">
        <v>34</v>
      </c>
      <c r="K28" s="90" t="s">
        <v>35</v>
      </c>
      <c r="L28" s="106">
        <v>3778775.26</v>
      </c>
      <c r="M28" s="107">
        <f t="shared" si="0"/>
        <v>2267265.156</v>
      </c>
      <c r="N28" s="106">
        <f t="shared" si="1"/>
        <v>1511510.1040000001</v>
      </c>
      <c r="O28" s="108"/>
      <c r="P28" s="109"/>
      <c r="Q28" s="109" t="s">
        <v>47</v>
      </c>
      <c r="R28" s="110">
        <v>68</v>
      </c>
      <c r="S28" s="111">
        <v>0</v>
      </c>
      <c r="T28" s="111">
        <v>1</v>
      </c>
      <c r="U28" s="110">
        <v>68</v>
      </c>
      <c r="V28" s="111">
        <v>1</v>
      </c>
      <c r="W28" s="115">
        <v>403</v>
      </c>
      <c r="X28" s="115">
        <v>367</v>
      </c>
      <c r="Y28" s="112">
        <v>120</v>
      </c>
      <c r="Z28" s="113" t="s">
        <v>312</v>
      </c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30"/>
    </row>
    <row r="29" spans="1:42" s="31" customFormat="1" ht="144.75" customHeight="1">
      <c r="A29" s="88" t="s">
        <v>115</v>
      </c>
      <c r="B29" s="88" t="s">
        <v>45</v>
      </c>
      <c r="C29" s="114" t="s">
        <v>46</v>
      </c>
      <c r="D29" s="104" t="s">
        <v>334</v>
      </c>
      <c r="E29" s="88" t="s">
        <v>40</v>
      </c>
      <c r="F29" s="105" t="s">
        <v>343</v>
      </c>
      <c r="G29" s="88" t="s">
        <v>33</v>
      </c>
      <c r="H29" s="105" t="s">
        <v>338</v>
      </c>
      <c r="I29" s="105" t="s">
        <v>339</v>
      </c>
      <c r="J29" s="90" t="s">
        <v>34</v>
      </c>
      <c r="K29" s="90" t="s">
        <v>35</v>
      </c>
      <c r="L29" s="106">
        <v>1056847.19</v>
      </c>
      <c r="M29" s="107">
        <f t="shared" si="0"/>
        <v>634108.3139999999</v>
      </c>
      <c r="N29" s="106">
        <f t="shared" si="1"/>
        <v>422738.87599999999</v>
      </c>
      <c r="O29" s="108"/>
      <c r="P29" s="109"/>
      <c r="Q29" s="109" t="s">
        <v>47</v>
      </c>
      <c r="R29" s="110">
        <v>11</v>
      </c>
      <c r="S29" s="111">
        <v>0</v>
      </c>
      <c r="T29" s="111">
        <v>1</v>
      </c>
      <c r="U29" s="110">
        <v>11</v>
      </c>
      <c r="V29" s="111">
        <v>1</v>
      </c>
      <c r="W29" s="115">
        <v>1153</v>
      </c>
      <c r="X29" s="115">
        <v>1170</v>
      </c>
      <c r="Y29" s="112">
        <v>75</v>
      </c>
      <c r="Z29" s="113" t="s">
        <v>286</v>
      </c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30"/>
    </row>
    <row r="30" spans="1:42" s="31" customFormat="1" ht="144.75" customHeight="1">
      <c r="A30" s="88" t="s">
        <v>116</v>
      </c>
      <c r="B30" s="88" t="s">
        <v>45</v>
      </c>
      <c r="C30" s="114" t="s">
        <v>46</v>
      </c>
      <c r="D30" s="104" t="s">
        <v>334</v>
      </c>
      <c r="E30" s="88" t="s">
        <v>40</v>
      </c>
      <c r="F30" s="105" t="s">
        <v>248</v>
      </c>
      <c r="G30" s="88" t="s">
        <v>33</v>
      </c>
      <c r="H30" s="105" t="s">
        <v>338</v>
      </c>
      <c r="I30" s="105" t="s">
        <v>249</v>
      </c>
      <c r="J30" s="90" t="s">
        <v>34</v>
      </c>
      <c r="K30" s="90" t="s">
        <v>35</v>
      </c>
      <c r="L30" s="106">
        <v>688148.39</v>
      </c>
      <c r="M30" s="107">
        <f t="shared" si="0"/>
        <v>412889.03399999999</v>
      </c>
      <c r="N30" s="106">
        <f t="shared" si="1"/>
        <v>275259.35600000003</v>
      </c>
      <c r="O30" s="108"/>
      <c r="P30" s="109"/>
      <c r="Q30" s="109" t="s">
        <v>47</v>
      </c>
      <c r="R30" s="110">
        <v>8</v>
      </c>
      <c r="S30" s="111">
        <v>0</v>
      </c>
      <c r="T30" s="111">
        <v>1</v>
      </c>
      <c r="U30" s="110">
        <v>8</v>
      </c>
      <c r="V30" s="111">
        <v>1</v>
      </c>
      <c r="W30" s="115">
        <v>249</v>
      </c>
      <c r="X30" s="115">
        <v>209</v>
      </c>
      <c r="Y30" s="112">
        <v>75</v>
      </c>
      <c r="Z30" s="113" t="s">
        <v>313</v>
      </c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30"/>
    </row>
    <row r="31" spans="1:42" s="31" customFormat="1" ht="144.75" customHeight="1">
      <c r="A31" s="88" t="s">
        <v>118</v>
      </c>
      <c r="B31" s="88" t="s">
        <v>45</v>
      </c>
      <c r="C31" s="114" t="s">
        <v>46</v>
      </c>
      <c r="D31" s="104" t="s">
        <v>334</v>
      </c>
      <c r="E31" s="88" t="s">
        <v>40</v>
      </c>
      <c r="F31" s="105" t="s">
        <v>242</v>
      </c>
      <c r="G31" s="88" t="s">
        <v>33</v>
      </c>
      <c r="H31" s="105" t="s">
        <v>224</v>
      </c>
      <c r="I31" s="105" t="s">
        <v>243</v>
      </c>
      <c r="J31" s="90" t="s">
        <v>34</v>
      </c>
      <c r="K31" s="90" t="s">
        <v>35</v>
      </c>
      <c r="L31" s="106">
        <v>3262204.87</v>
      </c>
      <c r="M31" s="107">
        <f t="shared" si="0"/>
        <v>1957322.922</v>
      </c>
      <c r="N31" s="106">
        <f t="shared" si="1"/>
        <v>1304881.9480000001</v>
      </c>
      <c r="O31" s="108"/>
      <c r="P31" s="109"/>
      <c r="Q31" s="109" t="s">
        <v>47</v>
      </c>
      <c r="R31" s="110">
        <v>55</v>
      </c>
      <c r="S31" s="111">
        <v>0</v>
      </c>
      <c r="T31" s="111">
        <v>1</v>
      </c>
      <c r="U31" s="110">
        <v>55</v>
      </c>
      <c r="V31" s="111">
        <v>1</v>
      </c>
      <c r="W31" s="115">
        <v>924</v>
      </c>
      <c r="X31" s="115">
        <v>905</v>
      </c>
      <c r="Y31" s="112">
        <v>120</v>
      </c>
      <c r="Z31" s="113" t="s">
        <v>315</v>
      </c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30"/>
    </row>
    <row r="32" spans="1:42" s="31" customFormat="1" ht="144.75" customHeight="1">
      <c r="A32" s="88" t="s">
        <v>123</v>
      </c>
      <c r="B32" s="88" t="s">
        <v>45</v>
      </c>
      <c r="C32" s="114" t="s">
        <v>46</v>
      </c>
      <c r="D32" s="104" t="s">
        <v>334</v>
      </c>
      <c r="E32" s="88" t="s">
        <v>40</v>
      </c>
      <c r="F32" s="105" t="s">
        <v>244</v>
      </c>
      <c r="G32" s="88" t="s">
        <v>33</v>
      </c>
      <c r="H32" s="105" t="s">
        <v>240</v>
      </c>
      <c r="I32" s="105" t="s">
        <v>245</v>
      </c>
      <c r="J32" s="90" t="s">
        <v>34</v>
      </c>
      <c r="K32" s="90" t="s">
        <v>35</v>
      </c>
      <c r="L32" s="106">
        <v>4476182.41</v>
      </c>
      <c r="M32" s="107">
        <f t="shared" si="0"/>
        <v>2685709.446</v>
      </c>
      <c r="N32" s="106">
        <f t="shared" si="1"/>
        <v>1790472.9640000002</v>
      </c>
      <c r="O32" s="108"/>
      <c r="P32" s="109"/>
      <c r="Q32" s="109" t="s">
        <v>47</v>
      </c>
      <c r="R32" s="110">
        <v>55</v>
      </c>
      <c r="S32" s="111">
        <v>0</v>
      </c>
      <c r="T32" s="111">
        <v>1</v>
      </c>
      <c r="U32" s="110">
        <v>55</v>
      </c>
      <c r="V32" s="111">
        <v>1</v>
      </c>
      <c r="W32" s="115">
        <v>983</v>
      </c>
      <c r="X32" s="115">
        <v>1032</v>
      </c>
      <c r="Y32" s="112">
        <v>120</v>
      </c>
      <c r="Z32" s="113" t="s">
        <v>316</v>
      </c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30"/>
    </row>
    <row r="33" spans="1:42" s="31" customFormat="1" ht="144.75" customHeight="1">
      <c r="A33" s="88" t="s">
        <v>124</v>
      </c>
      <c r="B33" s="88" t="s">
        <v>45</v>
      </c>
      <c r="C33" s="114" t="s">
        <v>46</v>
      </c>
      <c r="D33" s="104" t="s">
        <v>334</v>
      </c>
      <c r="E33" s="88" t="s">
        <v>40</v>
      </c>
      <c r="F33" s="105" t="s">
        <v>239</v>
      </c>
      <c r="G33" s="88" t="s">
        <v>33</v>
      </c>
      <c r="H33" s="105" t="s">
        <v>240</v>
      </c>
      <c r="I33" s="105" t="s">
        <v>241</v>
      </c>
      <c r="J33" s="90" t="s">
        <v>34</v>
      </c>
      <c r="K33" s="90" t="s">
        <v>35</v>
      </c>
      <c r="L33" s="106">
        <v>6648087.5199999996</v>
      </c>
      <c r="M33" s="107">
        <f t="shared" si="0"/>
        <v>3988852.5119999996</v>
      </c>
      <c r="N33" s="106">
        <f t="shared" si="1"/>
        <v>2659235.0079999999</v>
      </c>
      <c r="O33" s="108"/>
      <c r="P33" s="109"/>
      <c r="Q33" s="109" t="s">
        <v>47</v>
      </c>
      <c r="R33" s="110">
        <v>110</v>
      </c>
      <c r="S33" s="111">
        <v>0</v>
      </c>
      <c r="T33" s="111">
        <v>1</v>
      </c>
      <c r="U33" s="110">
        <v>110</v>
      </c>
      <c r="V33" s="111">
        <v>1</v>
      </c>
      <c r="W33" s="115">
        <v>1727</v>
      </c>
      <c r="X33" s="115">
        <v>1804</v>
      </c>
      <c r="Y33" s="112">
        <v>120</v>
      </c>
      <c r="Z33" s="113" t="s">
        <v>317</v>
      </c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30"/>
    </row>
    <row r="34" spans="1:42" s="31" customFormat="1" ht="144.75" customHeight="1">
      <c r="A34" s="88" t="s">
        <v>127</v>
      </c>
      <c r="B34" s="88" t="s">
        <v>45</v>
      </c>
      <c r="C34" s="114" t="s">
        <v>46</v>
      </c>
      <c r="D34" s="104" t="s">
        <v>334</v>
      </c>
      <c r="E34" s="88" t="s">
        <v>40</v>
      </c>
      <c r="F34" s="105" t="s">
        <v>121</v>
      </c>
      <c r="G34" s="88" t="s">
        <v>33</v>
      </c>
      <c r="H34" s="105" t="s">
        <v>122</v>
      </c>
      <c r="I34" s="89" t="s">
        <v>120</v>
      </c>
      <c r="J34" s="90" t="s">
        <v>34</v>
      </c>
      <c r="K34" s="90" t="s">
        <v>35</v>
      </c>
      <c r="L34" s="106">
        <v>508692.9</v>
      </c>
      <c r="M34" s="107">
        <f t="shared" si="0"/>
        <v>305215.74</v>
      </c>
      <c r="N34" s="106">
        <f t="shared" si="1"/>
        <v>203477.16000000003</v>
      </c>
      <c r="O34" s="108"/>
      <c r="P34" s="109"/>
      <c r="Q34" s="109" t="s">
        <v>47</v>
      </c>
      <c r="R34" s="110">
        <v>6</v>
      </c>
      <c r="S34" s="111">
        <v>0</v>
      </c>
      <c r="T34" s="111">
        <v>1</v>
      </c>
      <c r="U34" s="110">
        <v>6</v>
      </c>
      <c r="V34" s="111">
        <v>1</v>
      </c>
      <c r="W34" s="115">
        <v>134</v>
      </c>
      <c r="X34" s="115">
        <v>125</v>
      </c>
      <c r="Y34" s="112">
        <v>75</v>
      </c>
      <c r="Z34" s="113" t="s">
        <v>318</v>
      </c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30"/>
    </row>
    <row r="35" spans="1:42" s="31" customFormat="1" ht="144.75" customHeight="1">
      <c r="A35" s="88" t="s">
        <v>130</v>
      </c>
      <c r="B35" s="88" t="s">
        <v>45</v>
      </c>
      <c r="C35" s="114" t="s">
        <v>46</v>
      </c>
      <c r="D35" s="104" t="s">
        <v>334</v>
      </c>
      <c r="E35" s="88" t="s">
        <v>40</v>
      </c>
      <c r="F35" s="105" t="s">
        <v>254</v>
      </c>
      <c r="G35" s="88" t="s">
        <v>33</v>
      </c>
      <c r="H35" s="105" t="s">
        <v>50</v>
      </c>
      <c r="I35" s="105" t="s">
        <v>226</v>
      </c>
      <c r="J35" s="90" t="s">
        <v>34</v>
      </c>
      <c r="K35" s="90" t="s">
        <v>35</v>
      </c>
      <c r="L35" s="106">
        <v>837005.52</v>
      </c>
      <c r="M35" s="107">
        <f t="shared" si="0"/>
        <v>502203.31199999998</v>
      </c>
      <c r="N35" s="106">
        <f t="shared" si="1"/>
        <v>334802.20800000004</v>
      </c>
      <c r="O35" s="108"/>
      <c r="P35" s="109"/>
      <c r="Q35" s="109" t="s">
        <v>47</v>
      </c>
      <c r="R35" s="110">
        <v>16</v>
      </c>
      <c r="S35" s="111">
        <v>0</v>
      </c>
      <c r="T35" s="111">
        <v>1</v>
      </c>
      <c r="U35" s="110">
        <v>16</v>
      </c>
      <c r="V35" s="111">
        <v>1</v>
      </c>
      <c r="W35" s="115">
        <v>165</v>
      </c>
      <c r="X35" s="115">
        <v>173</v>
      </c>
      <c r="Y35" s="112">
        <v>75</v>
      </c>
      <c r="Z35" s="113" t="s">
        <v>319</v>
      </c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30"/>
    </row>
    <row r="36" spans="1:42" s="31" customFormat="1" ht="144.75" customHeight="1">
      <c r="A36" s="88" t="s">
        <v>131</v>
      </c>
      <c r="B36" s="88" t="s">
        <v>45</v>
      </c>
      <c r="C36" s="114" t="s">
        <v>46</v>
      </c>
      <c r="D36" s="104" t="s">
        <v>334</v>
      </c>
      <c r="E36" s="88" t="s">
        <v>40</v>
      </c>
      <c r="F36" s="105" t="s">
        <v>253</v>
      </c>
      <c r="G36" s="88" t="s">
        <v>33</v>
      </c>
      <c r="H36" s="105" t="s">
        <v>50</v>
      </c>
      <c r="I36" s="19" t="s">
        <v>380</v>
      </c>
      <c r="J36" s="90" t="s">
        <v>34</v>
      </c>
      <c r="K36" s="90" t="s">
        <v>35</v>
      </c>
      <c r="L36" s="106">
        <v>1172816.31</v>
      </c>
      <c r="M36" s="107">
        <f t="shared" si="0"/>
        <v>703689.78599999996</v>
      </c>
      <c r="N36" s="106">
        <f t="shared" si="1"/>
        <v>469126.52400000003</v>
      </c>
      <c r="O36" s="108"/>
      <c r="P36" s="109"/>
      <c r="Q36" s="109" t="s">
        <v>47</v>
      </c>
      <c r="R36" s="110">
        <v>12</v>
      </c>
      <c r="S36" s="111">
        <v>0</v>
      </c>
      <c r="T36" s="111">
        <v>1</v>
      </c>
      <c r="U36" s="110">
        <v>12</v>
      </c>
      <c r="V36" s="111">
        <v>1</v>
      </c>
      <c r="W36" s="115">
        <v>427</v>
      </c>
      <c r="X36" s="115">
        <v>447</v>
      </c>
      <c r="Y36" s="112">
        <v>75</v>
      </c>
      <c r="Z36" s="113" t="s">
        <v>320</v>
      </c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30"/>
    </row>
    <row r="37" spans="1:42" s="31" customFormat="1" ht="144.75" customHeight="1">
      <c r="A37" s="88" t="s">
        <v>133</v>
      </c>
      <c r="B37" s="88" t="s">
        <v>45</v>
      </c>
      <c r="C37" s="114" t="s">
        <v>46</v>
      </c>
      <c r="D37" s="104" t="s">
        <v>334</v>
      </c>
      <c r="E37" s="88" t="s">
        <v>40</v>
      </c>
      <c r="F37" s="105" t="s">
        <v>162</v>
      </c>
      <c r="G37" s="88" t="s">
        <v>33</v>
      </c>
      <c r="H37" s="105" t="s">
        <v>51</v>
      </c>
      <c r="I37" s="105" t="s">
        <v>163</v>
      </c>
      <c r="J37" s="90" t="s">
        <v>34</v>
      </c>
      <c r="K37" s="90" t="s">
        <v>35</v>
      </c>
      <c r="L37" s="106">
        <v>1130469.5900000001</v>
      </c>
      <c r="M37" s="107">
        <f t="shared" ref="M37:M58" si="2">+L37*60%</f>
        <v>678281.75400000007</v>
      </c>
      <c r="N37" s="106">
        <f t="shared" ref="N37:N58" si="3">+L37*40%</f>
        <v>452187.83600000007</v>
      </c>
      <c r="O37" s="108"/>
      <c r="P37" s="109"/>
      <c r="Q37" s="109" t="s">
        <v>47</v>
      </c>
      <c r="R37" s="110">
        <v>18</v>
      </c>
      <c r="S37" s="111">
        <v>0</v>
      </c>
      <c r="T37" s="111">
        <v>1</v>
      </c>
      <c r="U37" s="110">
        <v>18</v>
      </c>
      <c r="V37" s="111">
        <v>1</v>
      </c>
      <c r="W37" s="115">
        <v>561</v>
      </c>
      <c r="X37" s="115">
        <v>595</v>
      </c>
      <c r="Y37" s="112">
        <v>75</v>
      </c>
      <c r="Z37" s="113" t="s">
        <v>280</v>
      </c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30"/>
    </row>
    <row r="38" spans="1:42" s="31" customFormat="1" ht="144.75" customHeight="1">
      <c r="A38" s="88" t="s">
        <v>137</v>
      </c>
      <c r="B38" s="88" t="s">
        <v>45</v>
      </c>
      <c r="C38" s="114" t="s">
        <v>46</v>
      </c>
      <c r="D38" s="104" t="s">
        <v>334</v>
      </c>
      <c r="E38" s="88" t="s">
        <v>40</v>
      </c>
      <c r="F38" s="105" t="s">
        <v>342</v>
      </c>
      <c r="G38" s="88" t="s">
        <v>33</v>
      </c>
      <c r="H38" s="105" t="s">
        <v>51</v>
      </c>
      <c r="I38" s="105" t="s">
        <v>341</v>
      </c>
      <c r="J38" s="90" t="s">
        <v>34</v>
      </c>
      <c r="K38" s="90" t="s">
        <v>35</v>
      </c>
      <c r="L38" s="106">
        <v>702108.01</v>
      </c>
      <c r="M38" s="107">
        <f t="shared" si="2"/>
        <v>421264.80599999998</v>
      </c>
      <c r="N38" s="106">
        <f t="shared" si="3"/>
        <v>280843.20400000003</v>
      </c>
      <c r="O38" s="108"/>
      <c r="P38" s="109"/>
      <c r="Q38" s="109" t="s">
        <v>47</v>
      </c>
      <c r="R38" s="110">
        <v>11</v>
      </c>
      <c r="S38" s="111">
        <v>0</v>
      </c>
      <c r="T38" s="111">
        <v>1</v>
      </c>
      <c r="U38" s="110">
        <v>11</v>
      </c>
      <c r="V38" s="111">
        <v>1</v>
      </c>
      <c r="W38" s="115">
        <v>181</v>
      </c>
      <c r="X38" s="115">
        <v>179</v>
      </c>
      <c r="Y38" s="112">
        <v>75</v>
      </c>
      <c r="Z38" s="113" t="s">
        <v>321</v>
      </c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30"/>
    </row>
    <row r="39" spans="1:42" s="31" customFormat="1" ht="144.75" customHeight="1">
      <c r="A39" s="88" t="s">
        <v>138</v>
      </c>
      <c r="B39" s="88" t="s">
        <v>45</v>
      </c>
      <c r="C39" s="114" t="s">
        <v>46</v>
      </c>
      <c r="D39" s="104" t="s">
        <v>334</v>
      </c>
      <c r="E39" s="88" t="s">
        <v>40</v>
      </c>
      <c r="F39" s="105" t="s">
        <v>246</v>
      </c>
      <c r="G39" s="88" t="s">
        <v>33</v>
      </c>
      <c r="H39" s="105" t="s">
        <v>51</v>
      </c>
      <c r="I39" s="105" t="s">
        <v>247</v>
      </c>
      <c r="J39" s="90" t="s">
        <v>34</v>
      </c>
      <c r="K39" s="90" t="s">
        <v>35</v>
      </c>
      <c r="L39" s="106">
        <v>2148749.77</v>
      </c>
      <c r="M39" s="107">
        <f t="shared" si="2"/>
        <v>1289249.862</v>
      </c>
      <c r="N39" s="106">
        <f t="shared" si="3"/>
        <v>859499.90800000005</v>
      </c>
      <c r="O39" s="108"/>
      <c r="P39" s="109"/>
      <c r="Q39" s="109" t="s">
        <v>47</v>
      </c>
      <c r="R39" s="110">
        <v>34</v>
      </c>
      <c r="S39" s="111">
        <v>0</v>
      </c>
      <c r="T39" s="111">
        <v>1</v>
      </c>
      <c r="U39" s="110">
        <v>34</v>
      </c>
      <c r="V39" s="111">
        <v>1</v>
      </c>
      <c r="W39" s="115">
        <v>454</v>
      </c>
      <c r="X39" s="115">
        <v>452</v>
      </c>
      <c r="Y39" s="112">
        <v>75</v>
      </c>
      <c r="Z39" s="113" t="s">
        <v>322</v>
      </c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30"/>
    </row>
    <row r="40" spans="1:42" s="31" customFormat="1" ht="144.75" customHeight="1">
      <c r="A40" s="88" t="s">
        <v>141</v>
      </c>
      <c r="B40" s="88" t="s">
        <v>45</v>
      </c>
      <c r="C40" s="114" t="s">
        <v>46</v>
      </c>
      <c r="D40" s="104" t="s">
        <v>334</v>
      </c>
      <c r="E40" s="88" t="s">
        <v>40</v>
      </c>
      <c r="F40" s="105" t="s">
        <v>155</v>
      </c>
      <c r="G40" s="88" t="s">
        <v>33</v>
      </c>
      <c r="H40" s="105" t="s">
        <v>51</v>
      </c>
      <c r="I40" s="105" t="s">
        <v>156</v>
      </c>
      <c r="J40" s="90" t="s">
        <v>34</v>
      </c>
      <c r="K40" s="90" t="s">
        <v>35</v>
      </c>
      <c r="L40" s="106">
        <v>966582.99</v>
      </c>
      <c r="M40" s="107">
        <f t="shared" si="2"/>
        <v>579949.79399999999</v>
      </c>
      <c r="N40" s="106">
        <f t="shared" si="3"/>
        <v>386633.196</v>
      </c>
      <c r="O40" s="108"/>
      <c r="P40" s="109"/>
      <c r="Q40" s="109" t="s">
        <v>47</v>
      </c>
      <c r="R40" s="110">
        <v>13</v>
      </c>
      <c r="S40" s="111">
        <v>0</v>
      </c>
      <c r="T40" s="111">
        <v>1</v>
      </c>
      <c r="U40" s="110">
        <v>13</v>
      </c>
      <c r="V40" s="111">
        <v>1</v>
      </c>
      <c r="W40" s="115">
        <v>402</v>
      </c>
      <c r="X40" s="115">
        <v>332</v>
      </c>
      <c r="Y40" s="112">
        <v>75</v>
      </c>
      <c r="Z40" s="113" t="s">
        <v>323</v>
      </c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30"/>
    </row>
    <row r="41" spans="1:42" s="31" customFormat="1" ht="144.75" customHeight="1">
      <c r="A41" s="88" t="s">
        <v>143</v>
      </c>
      <c r="B41" s="88" t="s">
        <v>45</v>
      </c>
      <c r="C41" s="114" t="s">
        <v>46</v>
      </c>
      <c r="D41" s="104" t="s">
        <v>334</v>
      </c>
      <c r="E41" s="88" t="s">
        <v>40</v>
      </c>
      <c r="F41" s="105" t="s">
        <v>165</v>
      </c>
      <c r="G41" s="88" t="s">
        <v>33</v>
      </c>
      <c r="H41" s="105" t="s">
        <v>51</v>
      </c>
      <c r="I41" s="105" t="s">
        <v>166</v>
      </c>
      <c r="J41" s="90" t="s">
        <v>34</v>
      </c>
      <c r="K41" s="90" t="s">
        <v>35</v>
      </c>
      <c r="L41" s="106">
        <v>501313.44</v>
      </c>
      <c r="M41" s="107">
        <f t="shared" si="2"/>
        <v>300788.06400000001</v>
      </c>
      <c r="N41" s="106">
        <f t="shared" si="3"/>
        <v>200525.37600000002</v>
      </c>
      <c r="O41" s="108"/>
      <c r="P41" s="109"/>
      <c r="Q41" s="109" t="s">
        <v>47</v>
      </c>
      <c r="R41" s="110">
        <v>6</v>
      </c>
      <c r="S41" s="111">
        <v>0</v>
      </c>
      <c r="T41" s="111">
        <v>1</v>
      </c>
      <c r="U41" s="110">
        <v>6</v>
      </c>
      <c r="V41" s="111">
        <v>1</v>
      </c>
      <c r="W41" s="115">
        <v>42</v>
      </c>
      <c r="X41" s="115">
        <v>48</v>
      </c>
      <c r="Y41" s="112">
        <v>75</v>
      </c>
      <c r="Z41" s="113" t="s">
        <v>318</v>
      </c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30"/>
    </row>
    <row r="42" spans="1:42" s="31" customFormat="1" ht="144.75" customHeight="1">
      <c r="A42" s="88" t="s">
        <v>147</v>
      </c>
      <c r="B42" s="88" t="s">
        <v>45</v>
      </c>
      <c r="C42" s="114" t="s">
        <v>46</v>
      </c>
      <c r="D42" s="104" t="s">
        <v>334</v>
      </c>
      <c r="E42" s="88" t="s">
        <v>40</v>
      </c>
      <c r="F42" s="105" t="s">
        <v>159</v>
      </c>
      <c r="G42" s="88" t="s">
        <v>33</v>
      </c>
      <c r="H42" s="105" t="s">
        <v>51</v>
      </c>
      <c r="I42" s="105" t="s">
        <v>160</v>
      </c>
      <c r="J42" s="90" t="s">
        <v>34</v>
      </c>
      <c r="K42" s="90" t="s">
        <v>35</v>
      </c>
      <c r="L42" s="106">
        <v>543667.29</v>
      </c>
      <c r="M42" s="107">
        <f t="shared" si="2"/>
        <v>326200.37400000001</v>
      </c>
      <c r="N42" s="106">
        <f t="shared" si="3"/>
        <v>217466.91600000003</v>
      </c>
      <c r="O42" s="108"/>
      <c r="P42" s="109"/>
      <c r="Q42" s="109" t="s">
        <v>47</v>
      </c>
      <c r="R42" s="110">
        <v>7</v>
      </c>
      <c r="S42" s="111">
        <v>0</v>
      </c>
      <c r="T42" s="111">
        <v>1</v>
      </c>
      <c r="U42" s="110">
        <v>7</v>
      </c>
      <c r="V42" s="111">
        <v>1</v>
      </c>
      <c r="W42" s="115">
        <v>144</v>
      </c>
      <c r="X42" s="115">
        <v>135</v>
      </c>
      <c r="Y42" s="112">
        <v>75</v>
      </c>
      <c r="Z42" s="113" t="s">
        <v>324</v>
      </c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30"/>
    </row>
    <row r="43" spans="1:42" s="31" customFormat="1" ht="144.75" customHeight="1">
      <c r="A43" s="88" t="s">
        <v>148</v>
      </c>
      <c r="B43" s="88" t="s">
        <v>45</v>
      </c>
      <c r="C43" s="114" t="s">
        <v>46</v>
      </c>
      <c r="D43" s="104" t="s">
        <v>334</v>
      </c>
      <c r="E43" s="88" t="s">
        <v>40</v>
      </c>
      <c r="F43" s="105" t="s">
        <v>346</v>
      </c>
      <c r="G43" s="88" t="s">
        <v>33</v>
      </c>
      <c r="H43" s="105" t="s">
        <v>51</v>
      </c>
      <c r="I43" s="105" t="s">
        <v>345</v>
      </c>
      <c r="J43" s="90" t="s">
        <v>34</v>
      </c>
      <c r="K43" s="90" t="s">
        <v>35</v>
      </c>
      <c r="L43" s="106">
        <v>1725288.27</v>
      </c>
      <c r="M43" s="107">
        <f t="shared" si="2"/>
        <v>1035172.9619999999</v>
      </c>
      <c r="N43" s="106">
        <f t="shared" si="3"/>
        <v>690115.30800000008</v>
      </c>
      <c r="O43" s="108"/>
      <c r="P43" s="109"/>
      <c r="Q43" s="109" t="s">
        <v>47</v>
      </c>
      <c r="R43" s="110">
        <v>31</v>
      </c>
      <c r="S43" s="111">
        <v>0</v>
      </c>
      <c r="T43" s="111">
        <v>1</v>
      </c>
      <c r="U43" s="110">
        <v>31</v>
      </c>
      <c r="V43" s="111">
        <v>1</v>
      </c>
      <c r="W43" s="115">
        <v>237</v>
      </c>
      <c r="X43" s="115">
        <v>242</v>
      </c>
      <c r="Y43" s="112">
        <v>75</v>
      </c>
      <c r="Z43" s="113" t="s">
        <v>325</v>
      </c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30"/>
    </row>
    <row r="44" spans="1:42" s="31" customFormat="1" ht="144.75" customHeight="1">
      <c r="A44" s="88" t="s">
        <v>358</v>
      </c>
      <c r="B44" s="88" t="s">
        <v>45</v>
      </c>
      <c r="C44" s="114" t="s">
        <v>46</v>
      </c>
      <c r="D44" s="104" t="s">
        <v>334</v>
      </c>
      <c r="E44" s="88" t="s">
        <v>40</v>
      </c>
      <c r="F44" s="105" t="s">
        <v>250</v>
      </c>
      <c r="G44" s="88" t="s">
        <v>33</v>
      </c>
      <c r="H44" s="105" t="s">
        <v>251</v>
      </c>
      <c r="I44" s="105" t="s">
        <v>252</v>
      </c>
      <c r="J44" s="90" t="s">
        <v>34</v>
      </c>
      <c r="K44" s="90" t="s">
        <v>35</v>
      </c>
      <c r="L44" s="106">
        <v>816252.22</v>
      </c>
      <c r="M44" s="107">
        <f t="shared" si="2"/>
        <v>489751.33199999994</v>
      </c>
      <c r="N44" s="106">
        <f t="shared" si="3"/>
        <v>326500.88800000004</v>
      </c>
      <c r="O44" s="108"/>
      <c r="P44" s="109"/>
      <c r="Q44" s="109" t="s">
        <v>47</v>
      </c>
      <c r="R44" s="110">
        <v>11</v>
      </c>
      <c r="S44" s="111">
        <v>0</v>
      </c>
      <c r="T44" s="111">
        <v>1</v>
      </c>
      <c r="U44" s="110">
        <v>11</v>
      </c>
      <c r="V44" s="111">
        <v>1</v>
      </c>
      <c r="W44" s="115">
        <v>139</v>
      </c>
      <c r="X44" s="115">
        <v>128</v>
      </c>
      <c r="Y44" s="112">
        <v>75</v>
      </c>
      <c r="Z44" s="113" t="s">
        <v>321</v>
      </c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30"/>
    </row>
    <row r="45" spans="1:42" s="31" customFormat="1" ht="144.75" customHeight="1">
      <c r="A45" s="88" t="s">
        <v>150</v>
      </c>
      <c r="B45" s="88" t="s">
        <v>45</v>
      </c>
      <c r="C45" s="114" t="s">
        <v>46</v>
      </c>
      <c r="D45" s="104" t="s">
        <v>334</v>
      </c>
      <c r="E45" s="88" t="s">
        <v>40</v>
      </c>
      <c r="F45" s="105" t="s">
        <v>149</v>
      </c>
      <c r="G45" s="88" t="s">
        <v>33</v>
      </c>
      <c r="H45" s="105" t="s">
        <v>43</v>
      </c>
      <c r="I45" s="105" t="s">
        <v>55</v>
      </c>
      <c r="J45" s="90" t="s">
        <v>34</v>
      </c>
      <c r="K45" s="90" t="s">
        <v>35</v>
      </c>
      <c r="L45" s="106">
        <v>1458870.68</v>
      </c>
      <c r="M45" s="107">
        <f t="shared" si="2"/>
        <v>875322.40799999994</v>
      </c>
      <c r="N45" s="106">
        <f t="shared" si="3"/>
        <v>583548.272</v>
      </c>
      <c r="O45" s="108"/>
      <c r="P45" s="109"/>
      <c r="Q45" s="109" t="s">
        <v>47</v>
      </c>
      <c r="R45" s="110">
        <v>17</v>
      </c>
      <c r="S45" s="111">
        <v>0</v>
      </c>
      <c r="T45" s="111">
        <v>1</v>
      </c>
      <c r="U45" s="110">
        <v>17</v>
      </c>
      <c r="V45" s="111">
        <v>1</v>
      </c>
      <c r="W45" s="115">
        <v>1316</v>
      </c>
      <c r="X45" s="115">
        <v>1354</v>
      </c>
      <c r="Y45" s="112">
        <v>75</v>
      </c>
      <c r="Z45" s="113" t="s">
        <v>326</v>
      </c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30"/>
    </row>
    <row r="46" spans="1:42" s="31" customFormat="1" ht="144.75" customHeight="1">
      <c r="A46" s="88" t="s">
        <v>153</v>
      </c>
      <c r="B46" s="88" t="s">
        <v>45</v>
      </c>
      <c r="C46" s="114" t="s">
        <v>46</v>
      </c>
      <c r="D46" s="104" t="s">
        <v>334</v>
      </c>
      <c r="E46" s="88" t="s">
        <v>40</v>
      </c>
      <c r="F46" s="105" t="s">
        <v>169</v>
      </c>
      <c r="G46" s="88" t="s">
        <v>33</v>
      </c>
      <c r="H46" s="105" t="s">
        <v>43</v>
      </c>
      <c r="I46" s="105" t="s">
        <v>170</v>
      </c>
      <c r="J46" s="90" t="s">
        <v>34</v>
      </c>
      <c r="K46" s="90" t="s">
        <v>35</v>
      </c>
      <c r="L46" s="106">
        <v>1107523.3600000001</v>
      </c>
      <c r="M46" s="107">
        <f t="shared" si="2"/>
        <v>664514.01600000006</v>
      </c>
      <c r="N46" s="106">
        <f t="shared" si="3"/>
        <v>443009.34400000004</v>
      </c>
      <c r="O46" s="108"/>
      <c r="P46" s="109"/>
      <c r="Q46" s="109" t="s">
        <v>47</v>
      </c>
      <c r="R46" s="110">
        <v>15</v>
      </c>
      <c r="S46" s="111">
        <v>0</v>
      </c>
      <c r="T46" s="111">
        <v>1</v>
      </c>
      <c r="U46" s="110">
        <v>15</v>
      </c>
      <c r="V46" s="111">
        <v>1</v>
      </c>
      <c r="W46" s="115">
        <v>700</v>
      </c>
      <c r="X46" s="115">
        <v>711</v>
      </c>
      <c r="Y46" s="112">
        <v>75</v>
      </c>
      <c r="Z46" s="113" t="s">
        <v>327</v>
      </c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30"/>
    </row>
    <row r="47" spans="1:42" s="31" customFormat="1" ht="144.75" customHeight="1">
      <c r="A47" s="88" t="s">
        <v>154</v>
      </c>
      <c r="B47" s="88" t="s">
        <v>45</v>
      </c>
      <c r="C47" s="114" t="s">
        <v>46</v>
      </c>
      <c r="D47" s="104" t="s">
        <v>334</v>
      </c>
      <c r="E47" s="88" t="s">
        <v>40</v>
      </c>
      <c r="F47" s="105" t="s">
        <v>136</v>
      </c>
      <c r="G47" s="88" t="s">
        <v>33</v>
      </c>
      <c r="H47" s="105" t="s">
        <v>134</v>
      </c>
      <c r="I47" s="105" t="s">
        <v>135</v>
      </c>
      <c r="J47" s="90" t="s">
        <v>34</v>
      </c>
      <c r="K47" s="90" t="s">
        <v>35</v>
      </c>
      <c r="L47" s="106">
        <v>1906598.6</v>
      </c>
      <c r="M47" s="107">
        <f t="shared" si="2"/>
        <v>1143959.1599999999</v>
      </c>
      <c r="N47" s="106">
        <f t="shared" si="3"/>
        <v>762639.44000000006</v>
      </c>
      <c r="O47" s="108"/>
      <c r="P47" s="109"/>
      <c r="Q47" s="109" t="s">
        <v>47</v>
      </c>
      <c r="R47" s="110">
        <v>32</v>
      </c>
      <c r="S47" s="111">
        <v>0</v>
      </c>
      <c r="T47" s="111">
        <v>1</v>
      </c>
      <c r="U47" s="110">
        <v>32</v>
      </c>
      <c r="V47" s="111">
        <v>1</v>
      </c>
      <c r="W47" s="115">
        <v>3068</v>
      </c>
      <c r="X47" s="115">
        <v>3045</v>
      </c>
      <c r="Y47" s="112">
        <v>75</v>
      </c>
      <c r="Z47" s="113" t="s">
        <v>328</v>
      </c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30"/>
    </row>
    <row r="48" spans="1:42" s="31" customFormat="1" ht="144.75" customHeight="1">
      <c r="A48" s="88" t="s">
        <v>157</v>
      </c>
      <c r="B48" s="88" t="s">
        <v>45</v>
      </c>
      <c r="C48" s="114" t="s">
        <v>46</v>
      </c>
      <c r="D48" s="104" t="s">
        <v>334</v>
      </c>
      <c r="E48" s="88" t="s">
        <v>40</v>
      </c>
      <c r="F48" s="105" t="s">
        <v>348</v>
      </c>
      <c r="G48" s="88" t="s">
        <v>33</v>
      </c>
      <c r="H48" s="105" t="s">
        <v>132</v>
      </c>
      <c r="I48" s="105" t="s">
        <v>347</v>
      </c>
      <c r="J48" s="90" t="s">
        <v>34</v>
      </c>
      <c r="K48" s="90" t="s">
        <v>35</v>
      </c>
      <c r="L48" s="106">
        <v>1073666.27</v>
      </c>
      <c r="M48" s="107">
        <f t="shared" si="2"/>
        <v>644199.76199999999</v>
      </c>
      <c r="N48" s="106">
        <f t="shared" si="3"/>
        <v>429466.50800000003</v>
      </c>
      <c r="O48" s="108"/>
      <c r="P48" s="109"/>
      <c r="Q48" s="109" t="s">
        <v>47</v>
      </c>
      <c r="R48" s="110">
        <v>16</v>
      </c>
      <c r="S48" s="111">
        <v>0</v>
      </c>
      <c r="T48" s="111">
        <v>1</v>
      </c>
      <c r="U48" s="110">
        <v>16</v>
      </c>
      <c r="V48" s="111">
        <v>1</v>
      </c>
      <c r="W48" s="115">
        <v>660</v>
      </c>
      <c r="X48" s="115">
        <v>579</v>
      </c>
      <c r="Y48" s="112">
        <v>75</v>
      </c>
      <c r="Z48" s="113" t="s">
        <v>329</v>
      </c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30"/>
    </row>
    <row r="49" spans="1:42" s="31" customFormat="1" ht="144.75" customHeight="1">
      <c r="A49" s="88" t="s">
        <v>158</v>
      </c>
      <c r="B49" s="88" t="s">
        <v>45</v>
      </c>
      <c r="C49" s="114" t="s">
        <v>46</v>
      </c>
      <c r="D49" s="104" t="s">
        <v>334</v>
      </c>
      <c r="E49" s="88" t="s">
        <v>40</v>
      </c>
      <c r="F49" s="105" t="s">
        <v>261</v>
      </c>
      <c r="G49" s="88" t="s">
        <v>33</v>
      </c>
      <c r="H49" s="105" t="s">
        <v>53</v>
      </c>
      <c r="I49" s="105" t="s">
        <v>262</v>
      </c>
      <c r="J49" s="90" t="s">
        <v>34</v>
      </c>
      <c r="K49" s="90" t="s">
        <v>35</v>
      </c>
      <c r="L49" s="106">
        <v>1275159.6000000001</v>
      </c>
      <c r="M49" s="107">
        <f t="shared" si="2"/>
        <v>765095.76</v>
      </c>
      <c r="N49" s="106">
        <f t="shared" si="3"/>
        <v>510063.84000000008</v>
      </c>
      <c r="O49" s="108"/>
      <c r="P49" s="109"/>
      <c r="Q49" s="109" t="s">
        <v>47</v>
      </c>
      <c r="R49" s="110">
        <v>24</v>
      </c>
      <c r="S49" s="111">
        <v>0</v>
      </c>
      <c r="T49" s="111">
        <v>1</v>
      </c>
      <c r="U49" s="110">
        <v>24</v>
      </c>
      <c r="V49" s="111">
        <v>1</v>
      </c>
      <c r="W49" s="115">
        <v>109</v>
      </c>
      <c r="X49" s="115">
        <v>83</v>
      </c>
      <c r="Y49" s="112">
        <v>75</v>
      </c>
      <c r="Z49" s="113" t="s">
        <v>330</v>
      </c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30"/>
    </row>
    <row r="50" spans="1:42" s="31" customFormat="1" ht="144.75" customHeight="1">
      <c r="A50" s="88" t="s">
        <v>161</v>
      </c>
      <c r="B50" s="88" t="s">
        <v>45</v>
      </c>
      <c r="C50" s="114" t="s">
        <v>46</v>
      </c>
      <c r="D50" s="104" t="s">
        <v>334</v>
      </c>
      <c r="E50" s="88" t="s">
        <v>40</v>
      </c>
      <c r="F50" s="105" t="s">
        <v>146</v>
      </c>
      <c r="G50" s="88" t="s">
        <v>33</v>
      </c>
      <c r="H50" s="105" t="s">
        <v>144</v>
      </c>
      <c r="I50" s="105" t="s">
        <v>145</v>
      </c>
      <c r="J50" s="90" t="s">
        <v>34</v>
      </c>
      <c r="K50" s="90" t="s">
        <v>35</v>
      </c>
      <c r="L50" s="106">
        <v>1648426.7</v>
      </c>
      <c r="M50" s="107">
        <f t="shared" si="2"/>
        <v>989056.0199999999</v>
      </c>
      <c r="N50" s="106">
        <f t="shared" si="3"/>
        <v>659370.68000000005</v>
      </c>
      <c r="O50" s="108"/>
      <c r="P50" s="109"/>
      <c r="Q50" s="109" t="s">
        <v>47</v>
      </c>
      <c r="R50" s="110">
        <v>22</v>
      </c>
      <c r="S50" s="111">
        <v>0</v>
      </c>
      <c r="T50" s="111">
        <v>1</v>
      </c>
      <c r="U50" s="110">
        <v>22</v>
      </c>
      <c r="V50" s="111">
        <v>1</v>
      </c>
      <c r="W50" s="115">
        <v>133</v>
      </c>
      <c r="X50" s="115">
        <v>115</v>
      </c>
      <c r="Y50" s="112">
        <v>75</v>
      </c>
      <c r="Z50" s="113" t="s">
        <v>282</v>
      </c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30"/>
    </row>
    <row r="51" spans="1:42" s="31" customFormat="1" ht="144.75" customHeight="1">
      <c r="A51" s="88" t="s">
        <v>164</v>
      </c>
      <c r="B51" s="88" t="s">
        <v>45</v>
      </c>
      <c r="C51" s="114" t="s">
        <v>46</v>
      </c>
      <c r="D51" s="104" t="s">
        <v>334</v>
      </c>
      <c r="E51" s="88" t="s">
        <v>40</v>
      </c>
      <c r="F51" s="105" t="s">
        <v>126</v>
      </c>
      <c r="G51" s="88" t="s">
        <v>33</v>
      </c>
      <c r="H51" s="105" t="s">
        <v>57</v>
      </c>
      <c r="I51" s="89" t="s">
        <v>125</v>
      </c>
      <c r="J51" s="90" t="s">
        <v>34</v>
      </c>
      <c r="K51" s="90" t="s">
        <v>35</v>
      </c>
      <c r="L51" s="106">
        <v>728027.82</v>
      </c>
      <c r="M51" s="107">
        <f t="shared" si="2"/>
        <v>436816.69199999998</v>
      </c>
      <c r="N51" s="106">
        <f t="shared" si="3"/>
        <v>291211.12799999997</v>
      </c>
      <c r="O51" s="108"/>
      <c r="P51" s="109"/>
      <c r="Q51" s="109" t="s">
        <v>47</v>
      </c>
      <c r="R51" s="110">
        <v>9</v>
      </c>
      <c r="S51" s="111">
        <v>0</v>
      </c>
      <c r="T51" s="111">
        <v>1</v>
      </c>
      <c r="U51" s="110">
        <v>9</v>
      </c>
      <c r="V51" s="111">
        <v>1</v>
      </c>
      <c r="W51" s="115">
        <v>209</v>
      </c>
      <c r="X51" s="115">
        <v>218</v>
      </c>
      <c r="Y51" s="112">
        <v>90</v>
      </c>
      <c r="Z51" s="113" t="s">
        <v>331</v>
      </c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30"/>
    </row>
    <row r="52" spans="1:42" s="31" customFormat="1" ht="144.75" customHeight="1">
      <c r="A52" s="88" t="s">
        <v>167</v>
      </c>
      <c r="B52" s="88" t="s">
        <v>45</v>
      </c>
      <c r="C52" s="114" t="s">
        <v>46</v>
      </c>
      <c r="D52" s="104" t="s">
        <v>334</v>
      </c>
      <c r="E52" s="88" t="s">
        <v>40</v>
      </c>
      <c r="F52" s="105" t="s">
        <v>128</v>
      </c>
      <c r="G52" s="88" t="s">
        <v>33</v>
      </c>
      <c r="H52" s="105" t="s">
        <v>57</v>
      </c>
      <c r="I52" s="89" t="s">
        <v>129</v>
      </c>
      <c r="J52" s="90" t="s">
        <v>34</v>
      </c>
      <c r="K52" s="90" t="s">
        <v>35</v>
      </c>
      <c r="L52" s="106">
        <v>978675.15</v>
      </c>
      <c r="M52" s="107">
        <f t="shared" si="2"/>
        <v>587205.09</v>
      </c>
      <c r="N52" s="106">
        <f t="shared" si="3"/>
        <v>391470.06000000006</v>
      </c>
      <c r="O52" s="108"/>
      <c r="P52" s="109"/>
      <c r="Q52" s="109" t="s">
        <v>47</v>
      </c>
      <c r="R52" s="110">
        <v>12</v>
      </c>
      <c r="S52" s="111">
        <v>0</v>
      </c>
      <c r="T52" s="111">
        <v>1</v>
      </c>
      <c r="U52" s="110">
        <v>12</v>
      </c>
      <c r="V52" s="111">
        <v>1</v>
      </c>
      <c r="W52" s="115">
        <v>630</v>
      </c>
      <c r="X52" s="115">
        <v>641</v>
      </c>
      <c r="Y52" s="112">
        <v>75</v>
      </c>
      <c r="Z52" s="113" t="s">
        <v>320</v>
      </c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30"/>
    </row>
    <row r="53" spans="1:42" ht="144.75" customHeight="1">
      <c r="A53" s="88" t="s">
        <v>168</v>
      </c>
      <c r="B53" s="88" t="s">
        <v>45</v>
      </c>
      <c r="C53" s="114" t="s">
        <v>46</v>
      </c>
      <c r="D53" s="104" t="s">
        <v>334</v>
      </c>
      <c r="E53" s="88" t="s">
        <v>40</v>
      </c>
      <c r="F53" s="105" t="s">
        <v>350</v>
      </c>
      <c r="G53" s="88" t="s">
        <v>33</v>
      </c>
      <c r="H53" s="105" t="s">
        <v>263</v>
      </c>
      <c r="I53" s="105" t="s">
        <v>349</v>
      </c>
      <c r="J53" s="90" t="s">
        <v>34</v>
      </c>
      <c r="K53" s="90" t="s">
        <v>35</v>
      </c>
      <c r="L53" s="106">
        <v>2355839.62</v>
      </c>
      <c r="M53" s="107">
        <f t="shared" si="2"/>
        <v>1413503.7720000001</v>
      </c>
      <c r="N53" s="106">
        <f t="shared" si="3"/>
        <v>942335.84800000011</v>
      </c>
      <c r="O53" s="108"/>
      <c r="P53" s="109"/>
      <c r="Q53" s="109" t="s">
        <v>47</v>
      </c>
      <c r="R53" s="110">
        <v>32</v>
      </c>
      <c r="S53" s="111">
        <v>0</v>
      </c>
      <c r="T53" s="111">
        <v>1</v>
      </c>
      <c r="U53" s="110">
        <v>32</v>
      </c>
      <c r="V53" s="111">
        <v>1</v>
      </c>
      <c r="W53" s="115">
        <v>60</v>
      </c>
      <c r="X53" s="115">
        <v>48</v>
      </c>
      <c r="Y53" s="112">
        <v>75</v>
      </c>
      <c r="Z53" s="113" t="s">
        <v>332</v>
      </c>
      <c r="AA53" s="29"/>
    </row>
    <row r="54" spans="1:42" s="31" customFormat="1" ht="144.75" customHeight="1">
      <c r="A54" s="88" t="s">
        <v>171</v>
      </c>
      <c r="B54" s="88" t="s">
        <v>45</v>
      </c>
      <c r="C54" s="114" t="s">
        <v>46</v>
      </c>
      <c r="D54" s="104" t="s">
        <v>334</v>
      </c>
      <c r="E54" s="88" t="s">
        <v>40</v>
      </c>
      <c r="F54" s="105" t="s">
        <v>151</v>
      </c>
      <c r="G54" s="88" t="s">
        <v>33</v>
      </c>
      <c r="H54" s="105" t="s">
        <v>44</v>
      </c>
      <c r="I54" s="105" t="s">
        <v>152</v>
      </c>
      <c r="J54" s="90" t="s">
        <v>34</v>
      </c>
      <c r="K54" s="90" t="s">
        <v>35</v>
      </c>
      <c r="L54" s="106">
        <v>791835.31</v>
      </c>
      <c r="M54" s="107">
        <f t="shared" si="2"/>
        <v>475101.18599999999</v>
      </c>
      <c r="N54" s="106">
        <f t="shared" si="3"/>
        <v>316734.12400000007</v>
      </c>
      <c r="O54" s="108"/>
      <c r="P54" s="109"/>
      <c r="Q54" s="109" t="s">
        <v>47</v>
      </c>
      <c r="R54" s="110">
        <v>8</v>
      </c>
      <c r="S54" s="111">
        <v>0</v>
      </c>
      <c r="T54" s="111">
        <v>1</v>
      </c>
      <c r="U54" s="110">
        <v>8</v>
      </c>
      <c r="V54" s="111">
        <v>1</v>
      </c>
      <c r="W54" s="115">
        <v>82</v>
      </c>
      <c r="X54" s="115">
        <v>66</v>
      </c>
      <c r="Y54" s="112">
        <v>75</v>
      </c>
      <c r="Z54" s="113" t="s">
        <v>333</v>
      </c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30"/>
    </row>
    <row r="55" spans="1:42" s="31" customFormat="1" ht="45">
      <c r="A55" s="88" t="s">
        <v>361</v>
      </c>
      <c r="B55" s="88" t="s">
        <v>58</v>
      </c>
      <c r="C55" s="90" t="s">
        <v>268</v>
      </c>
      <c r="D55" s="88" t="s">
        <v>269</v>
      </c>
      <c r="E55" s="88" t="s">
        <v>270</v>
      </c>
      <c r="F55" s="229" t="s">
        <v>267</v>
      </c>
      <c r="G55" s="88" t="s">
        <v>33</v>
      </c>
      <c r="H55" s="105" t="s">
        <v>60</v>
      </c>
      <c r="I55" s="89" t="s">
        <v>61</v>
      </c>
      <c r="J55" s="90" t="s">
        <v>34</v>
      </c>
      <c r="K55" s="90" t="s">
        <v>35</v>
      </c>
      <c r="L55" s="106">
        <v>1943468</v>
      </c>
      <c r="M55" s="107">
        <f t="shared" si="2"/>
        <v>1166080.8</v>
      </c>
      <c r="N55" s="106">
        <f t="shared" si="3"/>
        <v>777387.20000000007</v>
      </c>
      <c r="O55" s="108"/>
      <c r="P55" s="109"/>
      <c r="Q55" s="109" t="s">
        <v>36</v>
      </c>
      <c r="R55" s="110">
        <v>1.298</v>
      </c>
      <c r="S55" s="111">
        <v>0</v>
      </c>
      <c r="T55" s="111">
        <v>1</v>
      </c>
      <c r="U55" s="110">
        <v>1.298</v>
      </c>
      <c r="V55" s="111">
        <v>1</v>
      </c>
      <c r="W55" s="115">
        <v>32</v>
      </c>
      <c r="X55" s="115">
        <v>29</v>
      </c>
      <c r="Y55" s="112">
        <v>60</v>
      </c>
      <c r="Z55" s="113" t="s">
        <v>276</v>
      </c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30"/>
    </row>
    <row r="56" spans="1:42" s="31" customFormat="1" ht="33.75" customHeight="1">
      <c r="A56" s="250" t="s">
        <v>172</v>
      </c>
      <c r="B56" s="250" t="s">
        <v>58</v>
      </c>
      <c r="C56" s="244" t="s">
        <v>268</v>
      </c>
      <c r="D56" s="250" t="s">
        <v>277</v>
      </c>
      <c r="E56" s="252" t="s">
        <v>278</v>
      </c>
      <c r="F56" s="248" t="s">
        <v>274</v>
      </c>
      <c r="G56" s="250" t="s">
        <v>33</v>
      </c>
      <c r="H56" s="105" t="s">
        <v>60</v>
      </c>
      <c r="I56" s="89" t="s">
        <v>140</v>
      </c>
      <c r="J56" s="244" t="s">
        <v>34</v>
      </c>
      <c r="K56" s="244" t="s">
        <v>35</v>
      </c>
      <c r="L56" s="246">
        <v>34256324</v>
      </c>
      <c r="M56" s="246">
        <f t="shared" si="2"/>
        <v>20553794.399999999</v>
      </c>
      <c r="N56" s="246">
        <f t="shared" si="3"/>
        <v>13702529.600000001</v>
      </c>
      <c r="O56" s="238"/>
      <c r="P56" s="240"/>
      <c r="Q56" s="240" t="s">
        <v>36</v>
      </c>
      <c r="R56" s="242">
        <v>7.88</v>
      </c>
      <c r="S56" s="230">
        <v>0</v>
      </c>
      <c r="T56" s="230">
        <v>1</v>
      </c>
      <c r="U56" s="232">
        <v>7.88</v>
      </c>
      <c r="V56" s="230">
        <v>1</v>
      </c>
      <c r="W56" s="115">
        <v>40</v>
      </c>
      <c r="X56" s="115">
        <v>37</v>
      </c>
      <c r="Y56" s="236">
        <v>150</v>
      </c>
      <c r="Z56" s="234" t="s">
        <v>279</v>
      </c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30"/>
    </row>
    <row r="57" spans="1:42" s="31" customFormat="1" ht="33.75" customHeight="1">
      <c r="A57" s="251"/>
      <c r="B57" s="251"/>
      <c r="C57" s="245"/>
      <c r="D57" s="251"/>
      <c r="E57" s="253"/>
      <c r="F57" s="249"/>
      <c r="G57" s="251"/>
      <c r="H57" s="89" t="s">
        <v>48</v>
      </c>
      <c r="I57" s="89" t="s">
        <v>275</v>
      </c>
      <c r="J57" s="245"/>
      <c r="K57" s="245"/>
      <c r="L57" s="247"/>
      <c r="M57" s="247"/>
      <c r="N57" s="247"/>
      <c r="O57" s="239"/>
      <c r="P57" s="241"/>
      <c r="Q57" s="241"/>
      <c r="R57" s="243"/>
      <c r="S57" s="231"/>
      <c r="T57" s="231"/>
      <c r="U57" s="233"/>
      <c r="V57" s="231"/>
      <c r="W57" s="115">
        <v>91</v>
      </c>
      <c r="X57" s="115">
        <v>84</v>
      </c>
      <c r="Y57" s="237"/>
      <c r="Z57" s="235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30"/>
    </row>
    <row r="58" spans="1:42" s="31" customFormat="1" ht="45">
      <c r="A58" s="88" t="s">
        <v>233</v>
      </c>
      <c r="B58" s="88" t="s">
        <v>58</v>
      </c>
      <c r="C58" s="90" t="s">
        <v>268</v>
      </c>
      <c r="D58" s="88" t="s">
        <v>277</v>
      </c>
      <c r="E58" s="88" t="s">
        <v>278</v>
      </c>
      <c r="F58" s="116" t="s">
        <v>271</v>
      </c>
      <c r="G58" s="88" t="s">
        <v>33</v>
      </c>
      <c r="H58" s="105" t="s">
        <v>79</v>
      </c>
      <c r="I58" s="89" t="s">
        <v>273</v>
      </c>
      <c r="J58" s="90" t="s">
        <v>34</v>
      </c>
      <c r="K58" s="90" t="s">
        <v>35</v>
      </c>
      <c r="L58" s="106">
        <v>15000000</v>
      </c>
      <c r="M58" s="107">
        <f t="shared" si="2"/>
        <v>9000000</v>
      </c>
      <c r="N58" s="106">
        <f t="shared" si="3"/>
        <v>6000000</v>
      </c>
      <c r="O58" s="108"/>
      <c r="P58" s="109"/>
      <c r="Q58" s="109" t="s">
        <v>36</v>
      </c>
      <c r="R58" s="110">
        <v>7</v>
      </c>
      <c r="S58" s="111">
        <v>0</v>
      </c>
      <c r="T58" s="111">
        <v>1</v>
      </c>
      <c r="U58" s="110">
        <v>7</v>
      </c>
      <c r="V58" s="111">
        <v>1</v>
      </c>
      <c r="W58" s="115">
        <v>587</v>
      </c>
      <c r="X58" s="115">
        <v>625</v>
      </c>
      <c r="Y58" s="112">
        <v>150</v>
      </c>
      <c r="Z58" s="113" t="s">
        <v>272</v>
      </c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30"/>
    </row>
    <row r="59" spans="1:42" s="31" customFormat="1" ht="283.5" customHeight="1">
      <c r="A59" s="88" t="s">
        <v>235</v>
      </c>
      <c r="B59" s="88" t="s">
        <v>58</v>
      </c>
      <c r="C59" s="90" t="s">
        <v>59</v>
      </c>
      <c r="D59" s="118" t="s">
        <v>335</v>
      </c>
      <c r="E59" s="88" t="s">
        <v>67</v>
      </c>
      <c r="F59" s="116" t="s">
        <v>194</v>
      </c>
      <c r="G59" s="88" t="s">
        <v>33</v>
      </c>
      <c r="H59" s="105" t="s">
        <v>64</v>
      </c>
      <c r="I59" s="89" t="s">
        <v>65</v>
      </c>
      <c r="J59" s="90" t="s">
        <v>34</v>
      </c>
      <c r="K59" s="90" t="s">
        <v>35</v>
      </c>
      <c r="L59" s="106">
        <v>1285000</v>
      </c>
      <c r="M59" s="107">
        <f>+L59</f>
        <v>1285000</v>
      </c>
      <c r="N59" s="106"/>
      <c r="O59" s="108"/>
      <c r="P59" s="109"/>
      <c r="Q59" s="109" t="s">
        <v>62</v>
      </c>
      <c r="R59" s="110">
        <v>1</v>
      </c>
      <c r="S59" s="111">
        <v>0</v>
      </c>
      <c r="T59" s="111">
        <v>1</v>
      </c>
      <c r="U59" s="110">
        <v>1</v>
      </c>
      <c r="V59" s="111">
        <v>1</v>
      </c>
      <c r="W59" s="115">
        <v>416</v>
      </c>
      <c r="X59" s="115">
        <v>411</v>
      </c>
      <c r="Y59" s="112">
        <v>300</v>
      </c>
      <c r="Z59" s="113" t="s">
        <v>360</v>
      </c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30"/>
    </row>
    <row r="60" spans="1:42" s="31" customFormat="1" ht="342.75" customHeight="1">
      <c r="A60" s="88" t="s">
        <v>234</v>
      </c>
      <c r="B60" s="88" t="s">
        <v>58</v>
      </c>
      <c r="C60" s="90" t="s">
        <v>268</v>
      </c>
      <c r="D60" s="118" t="s">
        <v>66</v>
      </c>
      <c r="E60" s="88" t="s">
        <v>67</v>
      </c>
      <c r="F60" s="116" t="s">
        <v>197</v>
      </c>
      <c r="G60" s="88" t="s">
        <v>33</v>
      </c>
      <c r="H60" s="105" t="s">
        <v>52</v>
      </c>
      <c r="I60" s="89" t="s">
        <v>54</v>
      </c>
      <c r="J60" s="90" t="s">
        <v>34</v>
      </c>
      <c r="K60" s="90" t="s">
        <v>35</v>
      </c>
      <c r="L60" s="106">
        <v>2020000</v>
      </c>
      <c r="M60" s="107">
        <f>L60</f>
        <v>2020000</v>
      </c>
      <c r="N60" s="106"/>
      <c r="O60" s="108"/>
      <c r="P60" s="109"/>
      <c r="Q60" s="109" t="s">
        <v>62</v>
      </c>
      <c r="R60" s="110">
        <v>1</v>
      </c>
      <c r="S60" s="111">
        <v>0</v>
      </c>
      <c r="T60" s="111">
        <v>1</v>
      </c>
      <c r="U60" s="110">
        <v>1</v>
      </c>
      <c r="V60" s="111">
        <v>1</v>
      </c>
      <c r="W60" s="115">
        <v>138</v>
      </c>
      <c r="X60" s="115">
        <v>124</v>
      </c>
      <c r="Y60" s="112">
        <v>300</v>
      </c>
      <c r="Z60" s="113" t="s">
        <v>381</v>
      </c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30"/>
    </row>
    <row r="61" spans="1:42" s="31" customFormat="1" ht="339.75" customHeight="1">
      <c r="A61" s="88" t="s">
        <v>236</v>
      </c>
      <c r="B61" s="88" t="s">
        <v>58</v>
      </c>
      <c r="C61" s="90" t="s">
        <v>268</v>
      </c>
      <c r="D61" s="118" t="s">
        <v>66</v>
      </c>
      <c r="E61" s="88" t="s">
        <v>67</v>
      </c>
      <c r="F61" s="116" t="s">
        <v>198</v>
      </c>
      <c r="G61" s="88" t="s">
        <v>33</v>
      </c>
      <c r="H61" s="105" t="s">
        <v>43</v>
      </c>
      <c r="I61" s="89" t="s">
        <v>63</v>
      </c>
      <c r="J61" s="90" t="s">
        <v>34</v>
      </c>
      <c r="K61" s="90" t="s">
        <v>35</v>
      </c>
      <c r="L61" s="106">
        <v>2095000</v>
      </c>
      <c r="M61" s="107">
        <f>+L61</f>
        <v>2095000</v>
      </c>
      <c r="N61" s="106"/>
      <c r="O61" s="108"/>
      <c r="P61" s="109"/>
      <c r="Q61" s="109" t="s">
        <v>62</v>
      </c>
      <c r="R61" s="110">
        <v>1</v>
      </c>
      <c r="S61" s="111">
        <v>0</v>
      </c>
      <c r="T61" s="111">
        <v>1</v>
      </c>
      <c r="U61" s="110">
        <v>1</v>
      </c>
      <c r="V61" s="111">
        <v>1</v>
      </c>
      <c r="W61" s="115">
        <v>28</v>
      </c>
      <c r="X61" s="115">
        <v>35</v>
      </c>
      <c r="Y61" s="112">
        <v>300</v>
      </c>
      <c r="Z61" s="103" t="s">
        <v>382</v>
      </c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30"/>
    </row>
    <row r="62" spans="1:42" s="31" customFormat="1" ht="340.5" customHeight="1">
      <c r="A62" s="88" t="s">
        <v>237</v>
      </c>
      <c r="B62" s="88" t="s">
        <v>58</v>
      </c>
      <c r="C62" s="90" t="s">
        <v>268</v>
      </c>
      <c r="D62" s="118" t="s">
        <v>66</v>
      </c>
      <c r="E62" s="88" t="s">
        <v>67</v>
      </c>
      <c r="F62" s="116" t="s">
        <v>306</v>
      </c>
      <c r="G62" s="88" t="s">
        <v>33</v>
      </c>
      <c r="H62" s="105" t="s">
        <v>53</v>
      </c>
      <c r="I62" s="89" t="s">
        <v>307</v>
      </c>
      <c r="J62" s="90" t="s">
        <v>34</v>
      </c>
      <c r="K62" s="90" t="s">
        <v>35</v>
      </c>
      <c r="L62" s="106">
        <v>1320000</v>
      </c>
      <c r="M62" s="107">
        <f>+L62</f>
        <v>1320000</v>
      </c>
      <c r="N62" s="106"/>
      <c r="O62" s="108"/>
      <c r="P62" s="109"/>
      <c r="Q62" s="109" t="s">
        <v>62</v>
      </c>
      <c r="R62" s="110">
        <v>1</v>
      </c>
      <c r="S62" s="111">
        <v>0</v>
      </c>
      <c r="T62" s="111">
        <v>1</v>
      </c>
      <c r="U62" s="110">
        <v>1</v>
      </c>
      <c r="V62" s="111">
        <v>1</v>
      </c>
      <c r="W62" s="115">
        <v>77</v>
      </c>
      <c r="X62" s="115">
        <v>72</v>
      </c>
      <c r="Y62" s="112">
        <v>300</v>
      </c>
      <c r="Z62" s="103" t="s">
        <v>382</v>
      </c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30"/>
    </row>
    <row r="63" spans="1:42" s="31" customFormat="1" ht="117.75" customHeight="1">
      <c r="A63" s="88" t="s">
        <v>238</v>
      </c>
      <c r="B63" s="88" t="s">
        <v>37</v>
      </c>
      <c r="C63" s="90" t="s">
        <v>38</v>
      </c>
      <c r="D63" s="118" t="s">
        <v>66</v>
      </c>
      <c r="E63" s="88" t="s">
        <v>67</v>
      </c>
      <c r="F63" s="105" t="s">
        <v>207</v>
      </c>
      <c r="G63" s="88" t="s">
        <v>33</v>
      </c>
      <c r="H63" s="105" t="s">
        <v>209</v>
      </c>
      <c r="I63" s="105" t="s">
        <v>208</v>
      </c>
      <c r="J63" s="90" t="s">
        <v>34</v>
      </c>
      <c r="K63" s="90" t="s">
        <v>35</v>
      </c>
      <c r="L63" s="106">
        <v>55000</v>
      </c>
      <c r="M63" s="107">
        <f>+L63*60%</f>
        <v>33000</v>
      </c>
      <c r="N63" s="106">
        <f>+L63*40%</f>
        <v>22000</v>
      </c>
      <c r="O63" s="108"/>
      <c r="P63" s="109"/>
      <c r="Q63" s="109" t="s">
        <v>62</v>
      </c>
      <c r="R63" s="110">
        <v>1</v>
      </c>
      <c r="S63" s="111">
        <v>0</v>
      </c>
      <c r="T63" s="111">
        <v>1</v>
      </c>
      <c r="U63" s="110">
        <v>1</v>
      </c>
      <c r="V63" s="111">
        <v>1</v>
      </c>
      <c r="W63" s="115">
        <v>58</v>
      </c>
      <c r="X63" s="115">
        <v>47</v>
      </c>
      <c r="Y63" s="112">
        <v>90</v>
      </c>
      <c r="Z63" s="117" t="s">
        <v>71</v>
      </c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30"/>
    </row>
    <row r="64" spans="1:42" s="31" customFormat="1" ht="105" customHeight="1">
      <c r="A64" s="88" t="s">
        <v>290</v>
      </c>
      <c r="B64" s="88" t="s">
        <v>37</v>
      </c>
      <c r="C64" s="90" t="s">
        <v>38</v>
      </c>
      <c r="D64" s="118" t="s">
        <v>66</v>
      </c>
      <c r="E64" s="88" t="s">
        <v>67</v>
      </c>
      <c r="F64" s="105" t="s">
        <v>186</v>
      </c>
      <c r="G64" s="88" t="s">
        <v>33</v>
      </c>
      <c r="H64" s="105" t="s">
        <v>176</v>
      </c>
      <c r="I64" s="105" t="s">
        <v>187</v>
      </c>
      <c r="J64" s="90" t="s">
        <v>34</v>
      </c>
      <c r="K64" s="90" t="s">
        <v>35</v>
      </c>
      <c r="L64" s="106">
        <v>55000</v>
      </c>
      <c r="M64" s="107">
        <f>+L64*60%</f>
        <v>33000</v>
      </c>
      <c r="N64" s="106">
        <f>+L64*40%</f>
        <v>22000</v>
      </c>
      <c r="O64" s="108"/>
      <c r="P64" s="109"/>
      <c r="Q64" s="109" t="s">
        <v>62</v>
      </c>
      <c r="R64" s="110">
        <v>1</v>
      </c>
      <c r="S64" s="111">
        <v>0</v>
      </c>
      <c r="T64" s="111">
        <v>1</v>
      </c>
      <c r="U64" s="110">
        <v>1</v>
      </c>
      <c r="V64" s="111">
        <v>1</v>
      </c>
      <c r="W64" s="115">
        <v>249</v>
      </c>
      <c r="X64" s="115">
        <v>225</v>
      </c>
      <c r="Y64" s="112">
        <v>90</v>
      </c>
      <c r="Z64" s="117" t="s">
        <v>71</v>
      </c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30"/>
    </row>
    <row r="65" spans="1:42" s="31" customFormat="1" ht="105.75" customHeight="1">
      <c r="A65" s="88" t="s">
        <v>291</v>
      </c>
      <c r="B65" s="88" t="s">
        <v>37</v>
      </c>
      <c r="C65" s="90" t="s">
        <v>38</v>
      </c>
      <c r="D65" s="118" t="s">
        <v>66</v>
      </c>
      <c r="E65" s="88" t="s">
        <v>67</v>
      </c>
      <c r="F65" s="105" t="s">
        <v>352</v>
      </c>
      <c r="G65" s="88" t="s">
        <v>33</v>
      </c>
      <c r="H65" s="105" t="s">
        <v>176</v>
      </c>
      <c r="I65" s="89" t="s">
        <v>351</v>
      </c>
      <c r="J65" s="90" t="s">
        <v>34</v>
      </c>
      <c r="K65" s="90" t="s">
        <v>35</v>
      </c>
      <c r="L65" s="106">
        <v>55000</v>
      </c>
      <c r="M65" s="107">
        <f>+L65*60%</f>
        <v>33000</v>
      </c>
      <c r="N65" s="106">
        <f>+L65*40%</f>
        <v>22000</v>
      </c>
      <c r="O65" s="108"/>
      <c r="P65" s="109"/>
      <c r="Q65" s="109" t="s">
        <v>62</v>
      </c>
      <c r="R65" s="110">
        <v>1</v>
      </c>
      <c r="S65" s="111">
        <v>0</v>
      </c>
      <c r="T65" s="111">
        <v>1</v>
      </c>
      <c r="U65" s="110">
        <v>1</v>
      </c>
      <c r="V65" s="111">
        <v>1</v>
      </c>
      <c r="W65" s="115">
        <v>35</v>
      </c>
      <c r="X65" s="115">
        <v>43</v>
      </c>
      <c r="Y65" s="112">
        <v>90</v>
      </c>
      <c r="Z65" s="117" t="s">
        <v>71</v>
      </c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30"/>
    </row>
    <row r="66" spans="1:42" s="31" customFormat="1" ht="105" customHeight="1">
      <c r="A66" s="88" t="s">
        <v>292</v>
      </c>
      <c r="B66" s="88" t="s">
        <v>37</v>
      </c>
      <c r="C66" s="90" t="s">
        <v>38</v>
      </c>
      <c r="D66" s="118" t="s">
        <v>66</v>
      </c>
      <c r="E66" s="88" t="s">
        <v>67</v>
      </c>
      <c r="F66" s="19" t="s">
        <v>177</v>
      </c>
      <c r="G66" s="88" t="s">
        <v>33</v>
      </c>
      <c r="H66" s="105" t="s">
        <v>178</v>
      </c>
      <c r="I66" s="89" t="s">
        <v>179</v>
      </c>
      <c r="J66" s="90" t="s">
        <v>34</v>
      </c>
      <c r="K66" s="90" t="s">
        <v>35</v>
      </c>
      <c r="L66" s="106">
        <v>55000</v>
      </c>
      <c r="M66" s="107">
        <f>+L66*60%</f>
        <v>33000</v>
      </c>
      <c r="N66" s="106">
        <f>+L66*40%</f>
        <v>22000</v>
      </c>
      <c r="O66" s="108"/>
      <c r="P66" s="109"/>
      <c r="Q66" s="109" t="s">
        <v>62</v>
      </c>
      <c r="R66" s="110">
        <v>1</v>
      </c>
      <c r="S66" s="111">
        <v>0</v>
      </c>
      <c r="T66" s="111">
        <v>1</v>
      </c>
      <c r="U66" s="110">
        <v>1</v>
      </c>
      <c r="V66" s="111">
        <v>1</v>
      </c>
      <c r="W66" s="115">
        <v>195</v>
      </c>
      <c r="X66" s="115">
        <v>200</v>
      </c>
      <c r="Y66" s="112">
        <v>90</v>
      </c>
      <c r="Z66" s="117" t="s">
        <v>71</v>
      </c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30"/>
    </row>
    <row r="67" spans="1:42" s="31" customFormat="1" ht="105" customHeight="1">
      <c r="A67" s="88" t="s">
        <v>293</v>
      </c>
      <c r="B67" s="88" t="s">
        <v>37</v>
      </c>
      <c r="C67" s="90" t="s">
        <v>38</v>
      </c>
      <c r="D67" s="118" t="s">
        <v>66</v>
      </c>
      <c r="E67" s="88" t="s">
        <v>67</v>
      </c>
      <c r="F67" s="105" t="s">
        <v>180</v>
      </c>
      <c r="G67" s="88" t="s">
        <v>33</v>
      </c>
      <c r="H67" s="105" t="s">
        <v>209</v>
      </c>
      <c r="I67" s="89" t="s">
        <v>181</v>
      </c>
      <c r="J67" s="90" t="s">
        <v>34</v>
      </c>
      <c r="K67" s="90" t="s">
        <v>35</v>
      </c>
      <c r="L67" s="106">
        <v>55000</v>
      </c>
      <c r="M67" s="107">
        <f>+L67*60%</f>
        <v>33000</v>
      </c>
      <c r="N67" s="106">
        <f>+L67*40%</f>
        <v>22000</v>
      </c>
      <c r="O67" s="108"/>
      <c r="P67" s="109"/>
      <c r="Q67" s="109" t="s">
        <v>62</v>
      </c>
      <c r="R67" s="110">
        <v>1</v>
      </c>
      <c r="S67" s="111">
        <v>0</v>
      </c>
      <c r="T67" s="111">
        <v>1</v>
      </c>
      <c r="U67" s="110">
        <v>1</v>
      </c>
      <c r="V67" s="111">
        <v>1</v>
      </c>
      <c r="W67" s="115">
        <v>104</v>
      </c>
      <c r="X67" s="115">
        <v>66</v>
      </c>
      <c r="Y67" s="112">
        <v>90</v>
      </c>
      <c r="Z67" s="117" t="s">
        <v>71</v>
      </c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30"/>
    </row>
    <row r="68" spans="1:42" s="31" customFormat="1" ht="108.75" customHeight="1">
      <c r="A68" s="88" t="s">
        <v>294</v>
      </c>
      <c r="B68" s="88" t="s">
        <v>37</v>
      </c>
      <c r="C68" s="90" t="s">
        <v>38</v>
      </c>
      <c r="D68" s="118" t="s">
        <v>66</v>
      </c>
      <c r="E68" s="88" t="s">
        <v>67</v>
      </c>
      <c r="F68" s="105" t="s">
        <v>210</v>
      </c>
      <c r="G68" s="88" t="s">
        <v>33</v>
      </c>
      <c r="H68" s="105" t="s">
        <v>49</v>
      </c>
      <c r="I68" s="105" t="s">
        <v>211</v>
      </c>
      <c r="J68" s="90" t="s">
        <v>34</v>
      </c>
      <c r="K68" s="90" t="s">
        <v>35</v>
      </c>
      <c r="L68" s="106">
        <v>55000</v>
      </c>
      <c r="M68" s="107">
        <f t="shared" ref="M68:M77" si="4">+L68*60%</f>
        <v>33000</v>
      </c>
      <c r="N68" s="106">
        <f t="shared" ref="N68:N69" si="5">+L68*40%</f>
        <v>22000</v>
      </c>
      <c r="O68" s="108"/>
      <c r="P68" s="109"/>
      <c r="Q68" s="109" t="s">
        <v>62</v>
      </c>
      <c r="R68" s="110">
        <v>1</v>
      </c>
      <c r="S68" s="111">
        <v>0</v>
      </c>
      <c r="T68" s="111">
        <v>1</v>
      </c>
      <c r="U68" s="110">
        <v>1</v>
      </c>
      <c r="V68" s="111">
        <v>1</v>
      </c>
      <c r="W68" s="115">
        <v>1082</v>
      </c>
      <c r="X68" s="115">
        <v>958</v>
      </c>
      <c r="Y68" s="112">
        <v>90</v>
      </c>
      <c r="Z68" s="117" t="s">
        <v>71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30"/>
    </row>
    <row r="69" spans="1:42" s="31" customFormat="1" ht="103.5" customHeight="1">
      <c r="A69" s="88" t="s">
        <v>295</v>
      </c>
      <c r="B69" s="88" t="s">
        <v>37</v>
      </c>
      <c r="C69" s="90" t="s">
        <v>38</v>
      </c>
      <c r="D69" s="118" t="s">
        <v>66</v>
      </c>
      <c r="E69" s="88" t="s">
        <v>67</v>
      </c>
      <c r="F69" s="105" t="s">
        <v>218</v>
      </c>
      <c r="G69" s="88" t="s">
        <v>33</v>
      </c>
      <c r="H69" s="105" t="s">
        <v>64</v>
      </c>
      <c r="I69" s="105" t="s">
        <v>219</v>
      </c>
      <c r="J69" s="90" t="s">
        <v>34</v>
      </c>
      <c r="K69" s="90" t="s">
        <v>35</v>
      </c>
      <c r="L69" s="106">
        <v>90000</v>
      </c>
      <c r="M69" s="107">
        <f t="shared" si="4"/>
        <v>54000</v>
      </c>
      <c r="N69" s="106">
        <f t="shared" si="5"/>
        <v>36000</v>
      </c>
      <c r="O69" s="108"/>
      <c r="P69" s="109"/>
      <c r="Q69" s="109" t="s">
        <v>62</v>
      </c>
      <c r="R69" s="110">
        <v>1</v>
      </c>
      <c r="S69" s="111">
        <v>0</v>
      </c>
      <c r="T69" s="111">
        <v>1</v>
      </c>
      <c r="U69" s="110">
        <v>1</v>
      </c>
      <c r="V69" s="111">
        <v>1</v>
      </c>
      <c r="W69" s="115">
        <v>2308</v>
      </c>
      <c r="X69" s="115">
        <v>2431</v>
      </c>
      <c r="Y69" s="112">
        <v>90</v>
      </c>
      <c r="Z69" s="117" t="s">
        <v>71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30"/>
    </row>
    <row r="70" spans="1:42" s="31" customFormat="1" ht="103.5" customHeight="1">
      <c r="A70" s="88" t="s">
        <v>296</v>
      </c>
      <c r="B70" s="88" t="s">
        <v>37</v>
      </c>
      <c r="C70" s="90" t="s">
        <v>38</v>
      </c>
      <c r="D70" s="118" t="s">
        <v>66</v>
      </c>
      <c r="E70" s="88" t="s">
        <v>67</v>
      </c>
      <c r="F70" s="105" t="s">
        <v>287</v>
      </c>
      <c r="G70" s="88" t="s">
        <v>33</v>
      </c>
      <c r="H70" s="105" t="s">
        <v>288</v>
      </c>
      <c r="I70" s="105" t="s">
        <v>289</v>
      </c>
      <c r="J70" s="90" t="s">
        <v>34</v>
      </c>
      <c r="K70" s="90" t="s">
        <v>35</v>
      </c>
      <c r="L70" s="106">
        <v>90000</v>
      </c>
      <c r="M70" s="107">
        <f t="shared" si="4"/>
        <v>54000</v>
      </c>
      <c r="N70" s="106">
        <f t="shared" ref="N70:N71" si="6">+L70*40%</f>
        <v>36000</v>
      </c>
      <c r="O70" s="108"/>
      <c r="P70" s="109"/>
      <c r="Q70" s="109" t="s">
        <v>62</v>
      </c>
      <c r="R70" s="110">
        <v>1</v>
      </c>
      <c r="S70" s="111">
        <v>0</v>
      </c>
      <c r="T70" s="111">
        <v>1</v>
      </c>
      <c r="U70" s="110">
        <v>1</v>
      </c>
      <c r="V70" s="111">
        <v>1</v>
      </c>
      <c r="W70" s="115">
        <v>1487</v>
      </c>
      <c r="X70" s="115">
        <v>1471</v>
      </c>
      <c r="Y70" s="112">
        <v>90</v>
      </c>
      <c r="Z70" s="117" t="s">
        <v>71</v>
      </c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30"/>
    </row>
    <row r="71" spans="1:42" s="31" customFormat="1" ht="105.75" customHeight="1">
      <c r="A71" s="88" t="s">
        <v>297</v>
      </c>
      <c r="B71" s="88" t="s">
        <v>37</v>
      </c>
      <c r="C71" s="90" t="s">
        <v>38</v>
      </c>
      <c r="D71" s="118" t="s">
        <v>66</v>
      </c>
      <c r="E71" s="88" t="s">
        <v>67</v>
      </c>
      <c r="F71" s="105" t="s">
        <v>212</v>
      </c>
      <c r="G71" s="88" t="s">
        <v>33</v>
      </c>
      <c r="H71" s="105" t="s">
        <v>51</v>
      </c>
      <c r="I71" s="105" t="s">
        <v>163</v>
      </c>
      <c r="J71" s="90" t="s">
        <v>34</v>
      </c>
      <c r="K71" s="90" t="s">
        <v>35</v>
      </c>
      <c r="L71" s="106">
        <v>55000</v>
      </c>
      <c r="M71" s="107">
        <f t="shared" si="4"/>
        <v>33000</v>
      </c>
      <c r="N71" s="106">
        <f t="shared" si="6"/>
        <v>22000</v>
      </c>
      <c r="O71" s="108"/>
      <c r="P71" s="109"/>
      <c r="Q71" s="109" t="s">
        <v>62</v>
      </c>
      <c r="R71" s="110">
        <v>1</v>
      </c>
      <c r="S71" s="111">
        <v>0</v>
      </c>
      <c r="T71" s="111">
        <v>1</v>
      </c>
      <c r="U71" s="110">
        <v>1</v>
      </c>
      <c r="V71" s="111">
        <v>1</v>
      </c>
      <c r="W71" s="115">
        <v>561</v>
      </c>
      <c r="X71" s="115">
        <v>595</v>
      </c>
      <c r="Y71" s="112">
        <v>90</v>
      </c>
      <c r="Z71" s="117" t="s">
        <v>71</v>
      </c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30"/>
    </row>
    <row r="72" spans="1:42" s="31" customFormat="1" ht="104.25" customHeight="1">
      <c r="A72" s="88" t="s">
        <v>298</v>
      </c>
      <c r="B72" s="88" t="s">
        <v>37</v>
      </c>
      <c r="C72" s="90" t="s">
        <v>38</v>
      </c>
      <c r="D72" s="118" t="s">
        <v>66</v>
      </c>
      <c r="E72" s="88" t="s">
        <v>67</v>
      </c>
      <c r="F72" s="105" t="s">
        <v>183</v>
      </c>
      <c r="G72" s="88" t="s">
        <v>33</v>
      </c>
      <c r="H72" s="105" t="s">
        <v>184</v>
      </c>
      <c r="I72" s="105" t="s">
        <v>185</v>
      </c>
      <c r="J72" s="90" t="s">
        <v>34</v>
      </c>
      <c r="K72" s="90" t="s">
        <v>35</v>
      </c>
      <c r="L72" s="106">
        <v>55000</v>
      </c>
      <c r="M72" s="107">
        <f t="shared" si="4"/>
        <v>33000</v>
      </c>
      <c r="N72" s="106">
        <f t="shared" ref="N72:N73" si="7">+L72*40%</f>
        <v>22000</v>
      </c>
      <c r="O72" s="108"/>
      <c r="P72" s="109"/>
      <c r="Q72" s="109" t="s">
        <v>62</v>
      </c>
      <c r="R72" s="110">
        <v>1</v>
      </c>
      <c r="S72" s="111">
        <v>0</v>
      </c>
      <c r="T72" s="111">
        <v>1</v>
      </c>
      <c r="U72" s="110">
        <v>1</v>
      </c>
      <c r="V72" s="111">
        <v>1</v>
      </c>
      <c r="W72" s="115">
        <v>1127</v>
      </c>
      <c r="X72" s="115">
        <v>1153</v>
      </c>
      <c r="Y72" s="112">
        <v>90</v>
      </c>
      <c r="Z72" s="117" t="s">
        <v>71</v>
      </c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30"/>
    </row>
    <row r="73" spans="1:42" s="31" customFormat="1" ht="106.5" customHeight="1">
      <c r="A73" s="88" t="s">
        <v>299</v>
      </c>
      <c r="B73" s="88" t="s">
        <v>37</v>
      </c>
      <c r="C73" s="90" t="s">
        <v>38</v>
      </c>
      <c r="D73" s="118" t="s">
        <v>66</v>
      </c>
      <c r="E73" s="88" t="s">
        <v>67</v>
      </c>
      <c r="F73" s="105" t="s">
        <v>173</v>
      </c>
      <c r="G73" s="88" t="s">
        <v>33</v>
      </c>
      <c r="H73" s="105" t="s">
        <v>52</v>
      </c>
      <c r="I73" s="89" t="s">
        <v>174</v>
      </c>
      <c r="J73" s="90" t="s">
        <v>34</v>
      </c>
      <c r="K73" s="90" t="s">
        <v>35</v>
      </c>
      <c r="L73" s="106">
        <v>55000</v>
      </c>
      <c r="M73" s="107">
        <f t="shared" si="4"/>
        <v>33000</v>
      </c>
      <c r="N73" s="106">
        <f t="shared" si="7"/>
        <v>22000</v>
      </c>
      <c r="O73" s="108"/>
      <c r="P73" s="109"/>
      <c r="Q73" s="109" t="s">
        <v>62</v>
      </c>
      <c r="R73" s="110">
        <v>1</v>
      </c>
      <c r="S73" s="111">
        <v>0</v>
      </c>
      <c r="T73" s="111">
        <v>1</v>
      </c>
      <c r="U73" s="110">
        <v>1</v>
      </c>
      <c r="V73" s="111">
        <v>1</v>
      </c>
      <c r="W73" s="115">
        <v>204</v>
      </c>
      <c r="X73" s="115">
        <v>185</v>
      </c>
      <c r="Y73" s="112">
        <v>90</v>
      </c>
      <c r="Z73" s="117" t="s">
        <v>71</v>
      </c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30"/>
    </row>
    <row r="74" spans="1:42" s="31" customFormat="1" ht="102.75" customHeight="1">
      <c r="A74" s="88" t="s">
        <v>300</v>
      </c>
      <c r="B74" s="88" t="s">
        <v>37</v>
      </c>
      <c r="C74" s="90" t="s">
        <v>38</v>
      </c>
      <c r="D74" s="118" t="s">
        <v>66</v>
      </c>
      <c r="E74" s="88" t="s">
        <v>67</v>
      </c>
      <c r="F74" s="105" t="s">
        <v>215</v>
      </c>
      <c r="G74" s="88" t="s">
        <v>33</v>
      </c>
      <c r="H74" s="105" t="s">
        <v>217</v>
      </c>
      <c r="I74" s="105" t="s">
        <v>216</v>
      </c>
      <c r="J74" s="90" t="s">
        <v>34</v>
      </c>
      <c r="K74" s="90" t="s">
        <v>35</v>
      </c>
      <c r="L74" s="106">
        <v>55000</v>
      </c>
      <c r="M74" s="107">
        <f t="shared" si="4"/>
        <v>33000</v>
      </c>
      <c r="N74" s="106">
        <f t="shared" ref="N74:N76" si="8">+L74*40%</f>
        <v>22000</v>
      </c>
      <c r="O74" s="108"/>
      <c r="P74" s="109"/>
      <c r="Q74" s="109" t="s">
        <v>62</v>
      </c>
      <c r="R74" s="110">
        <v>1</v>
      </c>
      <c r="S74" s="111">
        <v>0</v>
      </c>
      <c r="T74" s="111">
        <v>1</v>
      </c>
      <c r="U74" s="110">
        <v>1</v>
      </c>
      <c r="V74" s="111">
        <v>1</v>
      </c>
      <c r="W74" s="115">
        <v>105</v>
      </c>
      <c r="X74" s="115">
        <v>132</v>
      </c>
      <c r="Y74" s="112">
        <v>90</v>
      </c>
      <c r="Z74" s="117" t="s">
        <v>71</v>
      </c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30"/>
    </row>
    <row r="75" spans="1:42" s="31" customFormat="1" ht="102" customHeight="1">
      <c r="A75" s="88" t="s">
        <v>301</v>
      </c>
      <c r="B75" s="88" t="s">
        <v>37</v>
      </c>
      <c r="C75" s="90" t="s">
        <v>38</v>
      </c>
      <c r="D75" s="118" t="s">
        <v>66</v>
      </c>
      <c r="E75" s="88" t="s">
        <v>67</v>
      </c>
      <c r="F75" s="105" t="s">
        <v>193</v>
      </c>
      <c r="G75" s="88" t="s">
        <v>33</v>
      </c>
      <c r="H75" s="105" t="s">
        <v>220</v>
      </c>
      <c r="I75" s="105" t="s">
        <v>221</v>
      </c>
      <c r="J75" s="90" t="s">
        <v>34</v>
      </c>
      <c r="K75" s="90" t="s">
        <v>35</v>
      </c>
      <c r="L75" s="106">
        <v>90000</v>
      </c>
      <c r="M75" s="107">
        <f t="shared" si="4"/>
        <v>54000</v>
      </c>
      <c r="N75" s="106">
        <f t="shared" si="8"/>
        <v>36000</v>
      </c>
      <c r="O75" s="108"/>
      <c r="P75" s="109"/>
      <c r="Q75" s="109" t="s">
        <v>62</v>
      </c>
      <c r="R75" s="110">
        <v>1</v>
      </c>
      <c r="S75" s="111">
        <v>0</v>
      </c>
      <c r="T75" s="111">
        <v>1</v>
      </c>
      <c r="U75" s="110">
        <v>1</v>
      </c>
      <c r="V75" s="111">
        <v>1</v>
      </c>
      <c r="W75" s="115">
        <v>1819</v>
      </c>
      <c r="X75" s="115">
        <v>1928</v>
      </c>
      <c r="Y75" s="112">
        <v>90</v>
      </c>
      <c r="Z75" s="117" t="s">
        <v>71</v>
      </c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30"/>
    </row>
    <row r="76" spans="1:42" s="31" customFormat="1" ht="104.25" customHeight="1">
      <c r="A76" s="88" t="s">
        <v>302</v>
      </c>
      <c r="B76" s="88" t="s">
        <v>37</v>
      </c>
      <c r="C76" s="90" t="s">
        <v>38</v>
      </c>
      <c r="D76" s="118" t="s">
        <v>66</v>
      </c>
      <c r="E76" s="88" t="s">
        <v>67</v>
      </c>
      <c r="F76" s="105" t="s">
        <v>182</v>
      </c>
      <c r="G76" s="88" t="s">
        <v>33</v>
      </c>
      <c r="H76" s="105" t="s">
        <v>144</v>
      </c>
      <c r="I76" s="89" t="s">
        <v>145</v>
      </c>
      <c r="J76" s="90" t="s">
        <v>34</v>
      </c>
      <c r="K76" s="90" t="s">
        <v>35</v>
      </c>
      <c r="L76" s="106">
        <v>55000</v>
      </c>
      <c r="M76" s="107">
        <f t="shared" si="4"/>
        <v>33000</v>
      </c>
      <c r="N76" s="106">
        <f t="shared" si="8"/>
        <v>22000</v>
      </c>
      <c r="O76" s="108"/>
      <c r="P76" s="109"/>
      <c r="Q76" s="109" t="s">
        <v>62</v>
      </c>
      <c r="R76" s="110">
        <v>1</v>
      </c>
      <c r="S76" s="111">
        <v>0</v>
      </c>
      <c r="T76" s="111">
        <v>1</v>
      </c>
      <c r="U76" s="110">
        <v>1</v>
      </c>
      <c r="V76" s="111">
        <v>1</v>
      </c>
      <c r="W76" s="115">
        <v>133</v>
      </c>
      <c r="X76" s="115">
        <v>115</v>
      </c>
      <c r="Y76" s="112">
        <v>90</v>
      </c>
      <c r="Z76" s="117" t="s">
        <v>71</v>
      </c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30"/>
    </row>
    <row r="77" spans="1:42" ht="101.25" customHeight="1">
      <c r="A77" s="88" t="s">
        <v>303</v>
      </c>
      <c r="B77" s="88" t="s">
        <v>37</v>
      </c>
      <c r="C77" s="90" t="s">
        <v>38</v>
      </c>
      <c r="D77" s="118" t="s">
        <v>66</v>
      </c>
      <c r="E77" s="88" t="s">
        <v>67</v>
      </c>
      <c r="F77" s="105" t="s">
        <v>213</v>
      </c>
      <c r="G77" s="88" t="s">
        <v>33</v>
      </c>
      <c r="H77" s="105" t="s">
        <v>144</v>
      </c>
      <c r="I77" s="105" t="s">
        <v>214</v>
      </c>
      <c r="J77" s="90" t="s">
        <v>34</v>
      </c>
      <c r="K77" s="90" t="s">
        <v>35</v>
      </c>
      <c r="L77" s="106">
        <v>55000</v>
      </c>
      <c r="M77" s="107">
        <f t="shared" si="4"/>
        <v>33000</v>
      </c>
      <c r="N77" s="106">
        <f t="shared" ref="N77" si="9">+L77*40%</f>
        <v>22000</v>
      </c>
      <c r="O77" s="108"/>
      <c r="P77" s="109"/>
      <c r="Q77" s="109" t="s">
        <v>62</v>
      </c>
      <c r="R77" s="110">
        <v>1</v>
      </c>
      <c r="S77" s="111">
        <v>0</v>
      </c>
      <c r="T77" s="111">
        <v>1</v>
      </c>
      <c r="U77" s="110">
        <v>1</v>
      </c>
      <c r="V77" s="111">
        <v>1</v>
      </c>
      <c r="W77" s="115">
        <v>45</v>
      </c>
      <c r="X77" s="115">
        <v>43</v>
      </c>
      <c r="Y77" s="112">
        <v>90</v>
      </c>
      <c r="Z77" s="117" t="s">
        <v>71</v>
      </c>
      <c r="AA77" s="29"/>
    </row>
    <row r="78" spans="1:42" ht="26.25" customHeight="1">
      <c r="A78" s="225"/>
      <c r="B78" s="254" t="s">
        <v>81</v>
      </c>
      <c r="C78" s="254"/>
      <c r="D78" s="254"/>
      <c r="E78" s="254"/>
      <c r="F78" s="254"/>
      <c r="G78" s="254"/>
      <c r="H78" s="254"/>
      <c r="I78" s="254"/>
      <c r="J78" s="121"/>
      <c r="K78" s="122"/>
      <c r="L78" s="123">
        <f>SUM(L8:L77)</f>
        <v>126592511.89000002</v>
      </c>
      <c r="M78" s="123">
        <f>SUM(M8:M77)</f>
        <v>78643507.134000003</v>
      </c>
      <c r="N78" s="123">
        <f>SUM(N8:N77)</f>
        <v>47949004.755999997</v>
      </c>
      <c r="O78" s="123">
        <f>SUM(O8:O77)</f>
        <v>0</v>
      </c>
      <c r="P78" s="123">
        <f>SUM(P8:P77)</f>
        <v>0</v>
      </c>
      <c r="Q78" s="124"/>
      <c r="R78" s="125"/>
      <c r="S78" s="125"/>
      <c r="T78" s="126" t="s">
        <v>82</v>
      </c>
      <c r="U78" s="127">
        <f>COUNTA(F8:F77)</f>
        <v>69</v>
      </c>
      <c r="V78" s="128"/>
      <c r="W78" s="123">
        <f>SUM(W8:W77)</f>
        <v>30890</v>
      </c>
      <c r="X78" s="123">
        <f>SUM(X8:X77)</f>
        <v>30700</v>
      </c>
      <c r="Y78" s="129"/>
      <c r="Z78" s="117"/>
    </row>
    <row r="79" spans="1:42" ht="14.25" customHeight="1">
      <c r="A79" s="130"/>
      <c r="B79" s="131"/>
      <c r="C79" s="131"/>
      <c r="D79" s="131"/>
      <c r="E79" s="131"/>
      <c r="F79" s="131"/>
      <c r="G79" s="131"/>
      <c r="H79" s="131"/>
      <c r="I79" s="132"/>
      <c r="J79" s="133"/>
      <c r="K79" s="133"/>
      <c r="L79" s="134"/>
      <c r="M79" s="134"/>
      <c r="N79" s="134"/>
      <c r="O79" s="134"/>
      <c r="P79" s="134"/>
      <c r="Q79" s="135"/>
      <c r="R79" s="136"/>
      <c r="S79" s="136"/>
      <c r="T79" s="137"/>
      <c r="U79" s="138"/>
      <c r="V79" s="139"/>
      <c r="W79" s="138"/>
      <c r="X79" s="138"/>
      <c r="Y79" s="140"/>
      <c r="Z79" s="224"/>
    </row>
    <row r="80" spans="1:42" ht="89.25" customHeight="1">
      <c r="A80" s="89"/>
      <c r="B80" s="88" t="s">
        <v>83</v>
      </c>
      <c r="C80" s="90" t="s">
        <v>84</v>
      </c>
      <c r="D80" s="90" t="s">
        <v>66</v>
      </c>
      <c r="E80" s="105" t="s">
        <v>85</v>
      </c>
      <c r="F80" s="105" t="s">
        <v>86</v>
      </c>
      <c r="G80" s="88" t="s">
        <v>33</v>
      </c>
      <c r="H80" s="105" t="s">
        <v>87</v>
      </c>
      <c r="I80" s="89" t="s">
        <v>88</v>
      </c>
      <c r="J80" s="105" t="s">
        <v>34</v>
      </c>
      <c r="K80" s="105" t="s">
        <v>35</v>
      </c>
      <c r="L80" s="106">
        <f>SUM(L8:L58)*0.03</f>
        <v>3568275.3567000004</v>
      </c>
      <c r="M80" s="106">
        <f>+L80</f>
        <v>3568275.3567000004</v>
      </c>
      <c r="N80" s="106">
        <v>0</v>
      </c>
      <c r="O80" s="109"/>
      <c r="P80" s="141"/>
      <c r="Q80" s="109" t="s">
        <v>89</v>
      </c>
      <c r="R80" s="142">
        <v>164</v>
      </c>
      <c r="S80" s="111">
        <v>0</v>
      </c>
      <c r="T80" s="111">
        <v>1</v>
      </c>
      <c r="U80" s="142">
        <f>R80</f>
        <v>164</v>
      </c>
      <c r="V80" s="111">
        <v>1</v>
      </c>
      <c r="W80" s="115"/>
      <c r="X80" s="115"/>
      <c r="Y80" s="112">
        <v>300</v>
      </c>
      <c r="Z80" s="113" t="s">
        <v>90</v>
      </c>
    </row>
    <row r="81" spans="1:42" ht="26.25" customHeight="1">
      <c r="A81" s="143"/>
      <c r="B81" s="255" t="s">
        <v>91</v>
      </c>
      <c r="C81" s="255"/>
      <c r="D81" s="255"/>
      <c r="E81" s="255"/>
      <c r="F81" s="255"/>
      <c r="G81" s="255"/>
      <c r="H81" s="255"/>
      <c r="I81" s="255"/>
      <c r="J81" s="121"/>
      <c r="K81" s="122"/>
      <c r="L81" s="144">
        <f>L78+L80</f>
        <v>130160787.24670002</v>
      </c>
      <c r="M81" s="123">
        <f>M78+M80</f>
        <v>82211782.490700006</v>
      </c>
      <c r="N81" s="123">
        <f>N78+N80</f>
        <v>47949004.755999997</v>
      </c>
      <c r="O81" s="123">
        <f>O78+O80</f>
        <v>0</v>
      </c>
      <c r="P81" s="123">
        <f>P78+P80</f>
        <v>0</v>
      </c>
      <c r="Q81" s="124"/>
      <c r="R81" s="125"/>
      <c r="S81" s="125"/>
      <c r="T81" s="126"/>
      <c r="U81" s="127"/>
      <c r="V81" s="128"/>
      <c r="W81" s="127"/>
      <c r="X81" s="127"/>
      <c r="Y81" s="145"/>
      <c r="Z81" s="146"/>
    </row>
    <row r="82" spans="1:42" ht="15.75" customHeight="1">
      <c r="A82" s="34"/>
      <c r="B82" s="34"/>
      <c r="C82" s="34"/>
      <c r="D82" s="35"/>
      <c r="E82" s="34"/>
      <c r="F82" s="34"/>
      <c r="G82" s="34"/>
      <c r="H82" s="34"/>
      <c r="I82" s="34"/>
      <c r="J82" s="36"/>
      <c r="K82" s="36"/>
      <c r="L82" s="37"/>
      <c r="M82" s="38"/>
      <c r="N82" s="38"/>
      <c r="O82" s="38"/>
      <c r="P82" s="38"/>
      <c r="Q82" s="34"/>
      <c r="R82" s="39"/>
      <c r="S82" s="40"/>
      <c r="T82" s="40"/>
      <c r="U82" s="41"/>
      <c r="V82" s="40"/>
      <c r="W82" s="42"/>
      <c r="X82" s="42"/>
      <c r="Y82" s="43"/>
      <c r="Z82" s="44"/>
    </row>
    <row r="83" spans="1:42" s="10" customFormat="1" ht="23.25" customHeight="1">
      <c r="A83" s="227"/>
      <c r="B83" s="227"/>
      <c r="C83" s="227"/>
      <c r="D83" s="228"/>
      <c r="E83" s="227"/>
      <c r="F83" s="227"/>
      <c r="G83" s="227"/>
      <c r="H83" s="227"/>
      <c r="I83" s="227"/>
      <c r="J83" s="227"/>
      <c r="K83" s="227"/>
      <c r="L83" s="37"/>
      <c r="M83" s="227"/>
      <c r="N83" s="227"/>
      <c r="O83" s="227"/>
      <c r="P83" s="227"/>
      <c r="Q83" s="227"/>
      <c r="R83" s="227"/>
      <c r="T83" s="227"/>
      <c r="U83" s="227"/>
      <c r="V83" s="227"/>
      <c r="W83" s="227"/>
      <c r="X83" s="227"/>
      <c r="Y83" s="227"/>
      <c r="Z83" s="44"/>
      <c r="AP83" s="11"/>
    </row>
    <row r="84" spans="1:42" s="10" customFormat="1" ht="23.25" customHeight="1">
      <c r="A84" s="46"/>
      <c r="B84" s="46"/>
      <c r="C84" s="46"/>
      <c r="D84" s="47"/>
      <c r="E84" s="46"/>
      <c r="F84" s="46"/>
      <c r="G84" s="46"/>
      <c r="H84" s="46"/>
      <c r="I84" s="46"/>
      <c r="J84" s="46"/>
      <c r="K84" s="46"/>
      <c r="L84" s="37"/>
      <c r="M84" s="94"/>
      <c r="N84" s="48"/>
      <c r="O84" s="48"/>
      <c r="P84" s="46"/>
      <c r="Q84" s="46"/>
      <c r="R84" s="46"/>
      <c r="S84" s="46"/>
      <c r="T84" s="46"/>
      <c r="U84" s="46"/>
      <c r="V84" s="256"/>
      <c r="W84" s="256"/>
      <c r="X84" s="256"/>
      <c r="Y84" s="256"/>
      <c r="Z84" s="44"/>
      <c r="AP84" s="11"/>
    </row>
    <row r="85" spans="1:42" s="10" customFormat="1" ht="23.25" customHeight="1">
      <c r="A85" s="93"/>
      <c r="B85" s="93"/>
      <c r="C85" s="93"/>
      <c r="D85" s="45"/>
      <c r="E85" s="93"/>
      <c r="F85" s="93"/>
      <c r="G85" s="93"/>
      <c r="H85" s="93"/>
      <c r="I85" s="93"/>
      <c r="J85" s="93"/>
      <c r="K85" s="93"/>
      <c r="L85" s="49"/>
      <c r="M85" s="257"/>
      <c r="N85" s="257"/>
      <c r="O85" s="257"/>
      <c r="P85" s="93"/>
      <c r="Q85" s="93"/>
      <c r="R85" s="93"/>
      <c r="S85" s="93"/>
      <c r="T85" s="93"/>
      <c r="U85" s="93"/>
      <c r="V85" s="257"/>
      <c r="W85" s="257"/>
      <c r="X85" s="257"/>
      <c r="Y85" s="257"/>
      <c r="Z85" s="44"/>
      <c r="AP85" s="11"/>
    </row>
    <row r="86" spans="1:42" s="10" customFormat="1" ht="23.25" customHeight="1">
      <c r="A86" s="100"/>
      <c r="B86" s="100"/>
      <c r="C86" s="100"/>
      <c r="D86" s="50"/>
      <c r="E86" s="100"/>
      <c r="F86" s="100"/>
      <c r="G86" s="100"/>
      <c r="H86" s="100"/>
      <c r="I86" s="100"/>
      <c r="J86" s="33"/>
      <c r="K86" s="33"/>
      <c r="L86" s="37"/>
      <c r="M86" s="37"/>
      <c r="N86" s="37"/>
      <c r="O86" s="37"/>
      <c r="P86" s="37"/>
      <c r="Q86" s="100"/>
      <c r="R86" s="51"/>
      <c r="S86" s="52"/>
      <c r="T86" s="52"/>
      <c r="U86" s="53"/>
      <c r="V86" s="52"/>
      <c r="W86" s="54"/>
      <c r="X86" s="54"/>
      <c r="Y86" s="55"/>
      <c r="Z86" s="44"/>
      <c r="AP86" s="11"/>
    </row>
    <row r="87" spans="1:42" s="10" customFormat="1" ht="23.25" customHeight="1">
      <c r="A87" s="100"/>
      <c r="B87" s="100"/>
      <c r="C87" s="100"/>
      <c r="D87" s="50"/>
      <c r="E87" s="100"/>
      <c r="F87" s="100"/>
      <c r="G87" s="100"/>
      <c r="H87" s="100"/>
      <c r="I87" s="100"/>
      <c r="J87" s="33"/>
      <c r="K87" s="33"/>
      <c r="L87" s="37"/>
      <c r="M87" s="37"/>
      <c r="N87" s="37"/>
      <c r="O87" s="37"/>
      <c r="P87" s="37"/>
      <c r="Q87" s="100"/>
      <c r="R87" s="51"/>
      <c r="S87" s="226">
        <f>SUM(Y8:Y58)</f>
        <v>5010</v>
      </c>
      <c r="T87" s="52"/>
      <c r="U87" s="53"/>
      <c r="V87" s="52"/>
      <c r="W87" s="54"/>
      <c r="X87" s="54"/>
      <c r="Y87" s="55"/>
      <c r="Z87" s="44"/>
      <c r="AP87" s="11"/>
    </row>
    <row r="88" spans="1:42" s="10" customFormat="1" ht="23.25" customHeight="1">
      <c r="A88" s="100"/>
      <c r="B88" s="100"/>
      <c r="C88" s="100"/>
      <c r="D88" s="50"/>
      <c r="E88" s="100"/>
      <c r="F88" s="100"/>
      <c r="G88" s="100"/>
      <c r="H88" s="100"/>
      <c r="I88" s="100"/>
      <c r="J88" s="33"/>
      <c r="K88" s="33"/>
      <c r="L88" s="37"/>
      <c r="M88" s="37"/>
      <c r="N88" s="37"/>
      <c r="O88" s="37"/>
      <c r="P88" s="37"/>
      <c r="Q88" s="100"/>
      <c r="R88" s="51"/>
      <c r="S88" s="93">
        <f>+S87/30</f>
        <v>167</v>
      </c>
      <c r="T88" s="52"/>
      <c r="U88" s="53"/>
      <c r="V88" s="52"/>
      <c r="W88" s="54"/>
      <c r="X88" s="54"/>
      <c r="Y88" s="55"/>
      <c r="Z88" s="44"/>
      <c r="AP88" s="11"/>
    </row>
    <row r="89" spans="1:42" s="10" customFormat="1" ht="23.25" customHeight="1">
      <c r="A89" s="56"/>
      <c r="B89" s="57"/>
      <c r="C89" s="56"/>
      <c r="D89" s="56"/>
      <c r="E89" s="56"/>
      <c r="F89" s="58"/>
      <c r="G89" s="59"/>
      <c r="H89" s="60"/>
      <c r="I89" s="61"/>
      <c r="J89" s="56"/>
      <c r="K89" s="62"/>
      <c r="L89" s="63"/>
      <c r="M89" s="64"/>
      <c r="N89" s="65"/>
      <c r="O89" s="66"/>
      <c r="P89" s="66"/>
      <c r="Q89" s="66"/>
      <c r="R89" s="66"/>
      <c r="S89" s="66"/>
      <c r="T89" s="67"/>
      <c r="U89" s="68"/>
      <c r="V89" s="69"/>
      <c r="W89" s="69"/>
      <c r="X89" s="68"/>
      <c r="Y89" s="69"/>
      <c r="Z89" s="44"/>
      <c r="AP89" s="11"/>
    </row>
    <row r="90" spans="1:42" s="10" customFormat="1" ht="23.25" customHeight="1">
      <c r="A90" s="70"/>
      <c r="B90" s="70"/>
      <c r="C90" s="70"/>
      <c r="D90" s="70"/>
      <c r="E90" s="70"/>
      <c r="F90" s="71"/>
      <c r="G90" s="72"/>
      <c r="H90" s="73"/>
      <c r="I90" s="74"/>
      <c r="J90" s="70"/>
      <c r="K90" s="75"/>
      <c r="L90" s="76"/>
      <c r="M90" s="77"/>
      <c r="N90" s="77"/>
      <c r="O90" s="78"/>
      <c r="P90" s="78"/>
      <c r="Q90" s="78"/>
      <c r="R90" s="78"/>
      <c r="S90" s="78"/>
      <c r="T90" s="79"/>
      <c r="U90" s="80"/>
      <c r="V90" s="81"/>
      <c r="W90" s="81"/>
      <c r="X90" s="80"/>
      <c r="Y90" s="81"/>
      <c r="Z90" s="44"/>
      <c r="AP90" s="11"/>
    </row>
    <row r="91" spans="1:42" s="10" customFormat="1" ht="23.25" customHeight="1">
      <c r="A91" s="3"/>
      <c r="B91" s="4"/>
      <c r="C91" s="4"/>
      <c r="D91" s="4"/>
      <c r="E91" s="4"/>
      <c r="F91" s="4"/>
      <c r="G91" s="4"/>
      <c r="H91" s="4"/>
      <c r="I91" s="4"/>
      <c r="J91" s="5"/>
      <c r="K91" s="5"/>
      <c r="L91" s="6"/>
      <c r="M91" s="7"/>
      <c r="N91" s="7"/>
      <c r="O91" s="7"/>
      <c r="P91" s="7"/>
      <c r="Q91" s="5"/>
      <c r="R91" s="5"/>
      <c r="S91" s="5"/>
      <c r="T91" s="5"/>
      <c r="U91" s="5"/>
      <c r="V91" s="5"/>
      <c r="W91" s="119"/>
      <c r="X91" s="119"/>
      <c r="Y91" s="5"/>
      <c r="Z91" s="44"/>
      <c r="AP91" s="11"/>
    </row>
    <row r="92" spans="1:42" s="10" customFormat="1" ht="23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6"/>
      <c r="M92" s="7"/>
      <c r="N92" s="7"/>
      <c r="O92" s="7"/>
      <c r="P92" s="7"/>
      <c r="Q92" s="5"/>
      <c r="R92" s="5"/>
      <c r="S92" s="5"/>
      <c r="T92" s="5"/>
      <c r="U92" s="5"/>
      <c r="V92" s="5"/>
      <c r="W92" s="119"/>
      <c r="X92" s="119"/>
      <c r="Y92" s="5"/>
      <c r="Z92" s="44"/>
      <c r="AP92" s="11"/>
    </row>
    <row r="93" spans="1:42" s="10" customFormat="1" ht="23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6"/>
      <c r="M93" s="7"/>
      <c r="N93" s="7"/>
      <c r="O93" s="7"/>
      <c r="P93" s="7"/>
      <c r="Q93" s="5"/>
      <c r="R93" s="5"/>
      <c r="S93" s="5"/>
      <c r="T93" s="5"/>
      <c r="U93" s="5"/>
      <c r="V93" s="5"/>
      <c r="W93" s="119"/>
      <c r="X93" s="119"/>
      <c r="Y93" s="5"/>
      <c r="Z93" s="44"/>
      <c r="AP93" s="11"/>
    </row>
    <row r="94" spans="1:42" s="10" customFormat="1" ht="23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6"/>
      <c r="M94" s="7"/>
      <c r="N94" s="7"/>
      <c r="O94" s="7"/>
      <c r="P94" s="7"/>
      <c r="Q94" s="5"/>
      <c r="R94" s="5"/>
      <c r="S94" s="5"/>
      <c r="T94" s="5"/>
      <c r="U94" s="5"/>
      <c r="V94" s="5"/>
      <c r="W94" s="119"/>
      <c r="X94" s="119"/>
      <c r="Y94" s="5"/>
      <c r="Z94" s="44"/>
      <c r="AP94" s="11"/>
    </row>
    <row r="95" spans="1:42" s="10" customFormat="1" ht="23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6"/>
      <c r="M95" s="7"/>
      <c r="N95" s="7"/>
      <c r="O95" s="7"/>
      <c r="P95" s="7"/>
      <c r="Q95" s="5"/>
      <c r="R95" s="5"/>
      <c r="S95" s="5"/>
      <c r="T95" s="5"/>
      <c r="U95" s="5"/>
      <c r="V95" s="5"/>
      <c r="W95" s="119"/>
      <c r="X95" s="119"/>
      <c r="Y95" s="5"/>
      <c r="Z95" s="44"/>
      <c r="AP95" s="11"/>
    </row>
    <row r="96" spans="1:42" s="10" customFormat="1" ht="23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6"/>
      <c r="M96" s="7"/>
      <c r="N96" s="7"/>
      <c r="O96" s="7"/>
      <c r="P96" s="7"/>
      <c r="Q96" s="5"/>
      <c r="R96" s="5"/>
      <c r="S96" s="5"/>
      <c r="T96" s="5"/>
      <c r="U96" s="5"/>
      <c r="V96" s="5"/>
      <c r="W96" s="119"/>
      <c r="X96" s="119"/>
      <c r="Y96" s="5"/>
      <c r="Z96" s="44"/>
      <c r="AP96" s="11"/>
    </row>
    <row r="97" spans="1:42" s="10" customFormat="1" ht="23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6"/>
      <c r="M97" s="7"/>
      <c r="N97" s="7"/>
      <c r="O97" s="7"/>
      <c r="P97" s="7"/>
      <c r="Q97" s="5"/>
      <c r="R97" s="5"/>
      <c r="S97" s="5"/>
      <c r="T97" s="5"/>
      <c r="U97" s="5"/>
      <c r="V97" s="5"/>
      <c r="W97" s="119"/>
      <c r="X97" s="119"/>
      <c r="Y97" s="5"/>
      <c r="Z97" s="44"/>
      <c r="AP97" s="11"/>
    </row>
    <row r="98" spans="1:42" s="10" customFormat="1" ht="23.25" customHeight="1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3"/>
      <c r="M98" s="84"/>
      <c r="N98" s="84"/>
      <c r="O98" s="84"/>
      <c r="P98" s="84"/>
      <c r="Q98" s="11"/>
      <c r="R98" s="11"/>
      <c r="S98" s="11"/>
      <c r="T98" s="11"/>
      <c r="U98" s="11"/>
      <c r="V98" s="11"/>
      <c r="W98" s="120"/>
      <c r="X98" s="120"/>
      <c r="Y98" s="11"/>
      <c r="Z98" s="86"/>
      <c r="AP98" s="11"/>
    </row>
    <row r="99" spans="1:42" s="10" customFormat="1" ht="23.25" customHeight="1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3"/>
      <c r="M99" s="84"/>
      <c r="N99" s="84"/>
      <c r="O99" s="84"/>
      <c r="P99" s="84"/>
      <c r="Q99" s="11"/>
      <c r="R99" s="11"/>
      <c r="S99" s="11"/>
      <c r="T99" s="11"/>
      <c r="U99" s="11"/>
      <c r="V99" s="11"/>
      <c r="W99" s="120"/>
      <c r="X99" s="120"/>
      <c r="Y99" s="11"/>
      <c r="Z99" s="86"/>
      <c r="AP99" s="11"/>
    </row>
    <row r="100" spans="1:42" s="10" customFormat="1" ht="23.25" customHeight="1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3"/>
      <c r="M100" s="84"/>
      <c r="N100" s="84"/>
      <c r="O100" s="84"/>
      <c r="P100" s="84"/>
      <c r="Q100" s="11"/>
      <c r="R100" s="11"/>
      <c r="S100" s="11"/>
      <c r="T100" s="11"/>
      <c r="U100" s="11"/>
      <c r="V100" s="11"/>
      <c r="W100" s="120"/>
      <c r="X100" s="120"/>
      <c r="Y100" s="11"/>
      <c r="Z100" s="86"/>
      <c r="AP100" s="11"/>
    </row>
    <row r="101" spans="1:42" s="10" customFormat="1" ht="23.25" customHeight="1">
      <c r="A101" s="82" t="str">
        <f t="shared" ref="A101:K101" si="10">UPPER(A82)</f>
        <v/>
      </c>
      <c r="B101" s="82" t="str">
        <f t="shared" si="10"/>
        <v/>
      </c>
      <c r="C101" s="82" t="str">
        <f t="shared" si="10"/>
        <v/>
      </c>
      <c r="D101" s="82" t="str">
        <f t="shared" si="10"/>
        <v/>
      </c>
      <c r="E101" s="82" t="str">
        <f t="shared" si="10"/>
        <v/>
      </c>
      <c r="F101" s="82" t="str">
        <f t="shared" si="10"/>
        <v/>
      </c>
      <c r="G101" s="82" t="str">
        <f t="shared" si="10"/>
        <v/>
      </c>
      <c r="H101" s="82" t="str">
        <f t="shared" si="10"/>
        <v/>
      </c>
      <c r="I101" s="82" t="str">
        <f t="shared" si="10"/>
        <v/>
      </c>
      <c r="J101" s="82" t="str">
        <f t="shared" si="10"/>
        <v/>
      </c>
      <c r="K101" s="82" t="str">
        <f t="shared" si="10"/>
        <v/>
      </c>
      <c r="L101" s="83"/>
      <c r="M101" s="84"/>
      <c r="N101" s="84"/>
      <c r="O101" s="84"/>
      <c r="P101" s="84"/>
      <c r="Q101" s="11"/>
      <c r="R101" s="11"/>
      <c r="S101" s="11"/>
      <c r="T101" s="11"/>
      <c r="U101" s="11"/>
      <c r="V101" s="11"/>
      <c r="W101" s="120"/>
      <c r="X101" s="120"/>
      <c r="Y101" s="11"/>
      <c r="Z101" s="86"/>
      <c r="AP101" s="11"/>
    </row>
    <row r="102" spans="1:42" s="10" customFormat="1" ht="23.25" customHeight="1">
      <c r="A102" s="82" t="e">
        <f>UPPER(#REF!)</f>
        <v>#REF!</v>
      </c>
      <c r="B102" s="82" t="e">
        <f>UPPER(#REF!)</f>
        <v>#REF!</v>
      </c>
      <c r="C102" s="82" t="e">
        <f>UPPER(#REF!)</f>
        <v>#REF!</v>
      </c>
      <c r="D102" s="82" t="e">
        <f>UPPER(#REF!)</f>
        <v>#REF!</v>
      </c>
      <c r="E102" s="82" t="e">
        <f>UPPER(#REF!)</f>
        <v>#REF!</v>
      </c>
      <c r="F102" s="82" t="e">
        <f>UPPER(#REF!)</f>
        <v>#REF!</v>
      </c>
      <c r="G102" s="82" t="e">
        <f>UPPER(#REF!)</f>
        <v>#REF!</v>
      </c>
      <c r="H102" s="82" t="e">
        <f>UPPER(#REF!)</f>
        <v>#REF!</v>
      </c>
      <c r="I102" s="82" t="e">
        <f>UPPER(#REF!)</f>
        <v>#REF!</v>
      </c>
      <c r="J102" s="82" t="e">
        <f>UPPER(#REF!)</f>
        <v>#REF!</v>
      </c>
      <c r="K102" s="82" t="e">
        <f>UPPER(#REF!)</f>
        <v>#REF!</v>
      </c>
      <c r="L102" s="83"/>
      <c r="M102" s="84"/>
      <c r="N102" s="84"/>
      <c r="O102" s="84"/>
      <c r="P102" s="84"/>
      <c r="Q102" s="11"/>
      <c r="R102" s="11"/>
      <c r="S102" s="11"/>
      <c r="T102" s="11"/>
      <c r="U102" s="11"/>
      <c r="V102" s="11"/>
      <c r="W102" s="120"/>
      <c r="X102" s="120"/>
      <c r="Y102" s="11"/>
      <c r="Z102" s="86"/>
      <c r="AP102" s="11"/>
    </row>
    <row r="103" spans="1:42" s="10" customFormat="1" ht="23.25" customHeight="1">
      <c r="A103" s="82"/>
      <c r="B103" s="87"/>
      <c r="C103" s="87"/>
      <c r="D103" s="87"/>
      <c r="E103" s="87"/>
      <c r="F103" s="87"/>
      <c r="G103" s="87"/>
      <c r="H103" s="87"/>
      <c r="I103" s="87"/>
      <c r="J103" s="11"/>
      <c r="K103" s="11"/>
      <c r="L103" s="83"/>
      <c r="M103" s="84"/>
      <c r="N103" s="84"/>
      <c r="O103" s="84"/>
      <c r="P103" s="84"/>
      <c r="Q103" s="11"/>
      <c r="R103" s="11"/>
      <c r="S103" s="11"/>
      <c r="T103" s="11"/>
      <c r="U103" s="11"/>
      <c r="V103" s="11"/>
      <c r="W103" s="120"/>
      <c r="X103" s="120"/>
      <c r="Y103" s="11"/>
      <c r="Z103" s="86"/>
      <c r="AP103" s="11"/>
    </row>
    <row r="104" spans="1:42" s="10" customFormat="1" ht="23.25" customHeight="1">
      <c r="A104" s="82"/>
      <c r="B104" s="87"/>
      <c r="C104" s="87"/>
      <c r="D104" s="87"/>
      <c r="E104" s="87"/>
      <c r="F104" s="87"/>
      <c r="G104" s="87"/>
      <c r="H104" s="87"/>
      <c r="I104" s="87"/>
      <c r="J104" s="11"/>
      <c r="K104" s="11"/>
      <c r="L104" s="83"/>
      <c r="M104" s="84"/>
      <c r="N104" s="84"/>
      <c r="O104" s="84"/>
      <c r="P104" s="84"/>
      <c r="Q104" s="11"/>
      <c r="R104" s="11"/>
      <c r="S104" s="11"/>
      <c r="T104" s="11"/>
      <c r="U104" s="11"/>
      <c r="V104" s="11"/>
      <c r="W104" s="120"/>
      <c r="X104" s="120"/>
      <c r="Y104" s="11"/>
      <c r="Z104" s="86"/>
      <c r="AP104" s="11"/>
    </row>
    <row r="105" spans="1:42" s="10" customFormat="1" ht="23.25" customHeight="1">
      <c r="A105" s="82"/>
      <c r="B105" s="87"/>
      <c r="C105" s="87"/>
      <c r="D105" s="87"/>
      <c r="E105" s="87"/>
      <c r="F105" s="87"/>
      <c r="G105" s="87"/>
      <c r="H105" s="87"/>
      <c r="I105" s="87"/>
      <c r="J105" s="11"/>
      <c r="K105" s="11"/>
      <c r="L105" s="83"/>
      <c r="M105" s="84"/>
      <c r="N105" s="84"/>
      <c r="O105" s="84"/>
      <c r="P105" s="84"/>
      <c r="Q105" s="11"/>
      <c r="R105" s="11"/>
      <c r="S105" s="11"/>
      <c r="T105" s="11"/>
      <c r="U105" s="11"/>
      <c r="V105" s="11"/>
      <c r="W105" s="120"/>
      <c r="X105" s="120"/>
      <c r="Y105" s="11"/>
      <c r="Z105" s="86"/>
      <c r="AP105" s="11"/>
    </row>
    <row r="106" spans="1:42" s="10" customFormat="1" ht="23.25" customHeight="1">
      <c r="A106" s="82"/>
      <c r="B106" s="87"/>
      <c r="C106" s="87"/>
      <c r="D106" s="87"/>
      <c r="E106" s="87"/>
      <c r="F106" s="87"/>
      <c r="G106" s="87"/>
      <c r="H106" s="87"/>
      <c r="I106" s="87"/>
      <c r="J106" s="11"/>
      <c r="K106" s="11"/>
      <c r="L106" s="83"/>
      <c r="M106" s="84"/>
      <c r="N106" s="84"/>
      <c r="O106" s="84"/>
      <c r="P106" s="84"/>
      <c r="Q106" s="11"/>
      <c r="R106" s="11"/>
      <c r="S106" s="11"/>
      <c r="T106" s="11"/>
      <c r="U106" s="11"/>
      <c r="V106" s="11"/>
      <c r="W106" s="120"/>
      <c r="X106" s="120"/>
      <c r="Y106" s="11"/>
      <c r="Z106" s="86"/>
      <c r="AP106" s="11"/>
    </row>
    <row r="107" spans="1:42" s="10" customFormat="1" ht="23.25" customHeight="1">
      <c r="A107" s="82"/>
      <c r="B107" s="87"/>
      <c r="C107" s="87"/>
      <c r="D107" s="87"/>
      <c r="E107" s="87"/>
      <c r="F107" s="87"/>
      <c r="G107" s="87"/>
      <c r="H107" s="87"/>
      <c r="I107" s="87"/>
      <c r="J107" s="11"/>
      <c r="K107" s="11"/>
      <c r="L107" s="83"/>
      <c r="M107" s="84"/>
      <c r="N107" s="84"/>
      <c r="O107" s="84"/>
      <c r="P107" s="84"/>
      <c r="Q107" s="11"/>
      <c r="R107" s="11"/>
      <c r="S107" s="11"/>
      <c r="T107" s="11"/>
      <c r="U107" s="11"/>
      <c r="V107" s="11"/>
      <c r="W107" s="120"/>
      <c r="X107" s="120"/>
      <c r="Y107" s="11"/>
      <c r="Z107" s="86"/>
      <c r="AP107" s="11"/>
    </row>
    <row r="108" spans="1:42" s="10" customFormat="1" ht="23.25" customHeight="1">
      <c r="A108" s="82"/>
      <c r="B108" s="87"/>
      <c r="C108" s="87"/>
      <c r="D108" s="87"/>
      <c r="E108" s="87"/>
      <c r="F108" s="87"/>
      <c r="G108" s="87"/>
      <c r="H108" s="87"/>
      <c r="I108" s="87"/>
      <c r="J108" s="11"/>
      <c r="K108" s="11"/>
      <c r="L108" s="83"/>
      <c r="M108" s="84"/>
      <c r="N108" s="84"/>
      <c r="O108" s="84"/>
      <c r="P108" s="84"/>
      <c r="Q108" s="11"/>
      <c r="R108" s="11"/>
      <c r="S108" s="11"/>
      <c r="T108" s="11"/>
      <c r="U108" s="11"/>
      <c r="V108" s="11"/>
      <c r="W108" s="120"/>
      <c r="X108" s="120"/>
      <c r="Y108" s="11"/>
      <c r="Z108" s="86"/>
      <c r="AP108" s="11"/>
    </row>
    <row r="109" spans="1:42" s="10" customFormat="1" ht="23.25" customHeight="1">
      <c r="A109" s="82"/>
      <c r="B109" s="87"/>
      <c r="C109" s="87"/>
      <c r="D109" s="87"/>
      <c r="E109" s="87"/>
      <c r="F109" s="87"/>
      <c r="G109" s="87"/>
      <c r="H109" s="87"/>
      <c r="I109" s="87"/>
      <c r="J109" s="11"/>
      <c r="K109" s="11"/>
      <c r="L109" s="83"/>
      <c r="M109" s="84"/>
      <c r="N109" s="84"/>
      <c r="O109" s="84"/>
      <c r="P109" s="84"/>
      <c r="Q109" s="11"/>
      <c r="R109" s="11"/>
      <c r="S109" s="11"/>
      <c r="T109" s="11"/>
      <c r="U109" s="11"/>
      <c r="V109" s="11"/>
      <c r="W109" s="120"/>
      <c r="X109" s="120"/>
      <c r="Y109" s="11"/>
      <c r="Z109" s="86"/>
      <c r="AP109" s="11"/>
    </row>
    <row r="110" spans="1:42" s="10" customFormat="1" ht="23.25" customHeight="1">
      <c r="A110" s="82"/>
      <c r="B110" s="87"/>
      <c r="C110" s="87"/>
      <c r="D110" s="87"/>
      <c r="E110" s="87"/>
      <c r="F110" s="87"/>
      <c r="G110" s="87"/>
      <c r="H110" s="87"/>
      <c r="I110" s="87"/>
      <c r="J110" s="11"/>
      <c r="K110" s="11"/>
      <c r="L110" s="83"/>
      <c r="M110" s="84"/>
      <c r="N110" s="84"/>
      <c r="O110" s="84"/>
      <c r="P110" s="84"/>
      <c r="Q110" s="11"/>
      <c r="R110" s="11"/>
      <c r="S110" s="11"/>
      <c r="T110" s="11"/>
      <c r="U110" s="11"/>
      <c r="V110" s="11"/>
      <c r="W110" s="120"/>
      <c r="X110" s="120"/>
      <c r="Y110" s="11"/>
      <c r="Z110" s="86"/>
      <c r="AP110" s="11"/>
    </row>
    <row r="111" spans="1:42" s="10" customFormat="1" ht="23.25" customHeight="1">
      <c r="A111" s="82"/>
      <c r="B111" s="87"/>
      <c r="C111" s="87"/>
      <c r="D111" s="87"/>
      <c r="E111" s="87"/>
      <c r="F111" s="87"/>
      <c r="G111" s="87"/>
      <c r="H111" s="87"/>
      <c r="I111" s="87"/>
      <c r="J111" s="11"/>
      <c r="K111" s="11"/>
      <c r="L111" s="83"/>
      <c r="M111" s="84"/>
      <c r="N111" s="84"/>
      <c r="O111" s="84"/>
      <c r="P111" s="84"/>
      <c r="Q111" s="11"/>
      <c r="R111" s="11"/>
      <c r="S111" s="11"/>
      <c r="T111" s="11"/>
      <c r="U111" s="11"/>
      <c r="V111" s="11"/>
      <c r="W111" s="120"/>
      <c r="X111" s="120"/>
      <c r="Y111" s="11"/>
      <c r="Z111" s="86"/>
      <c r="AP111" s="11"/>
    </row>
    <row r="112" spans="1:42" s="10" customFormat="1" ht="23.25" customHeight="1">
      <c r="A112" s="82"/>
      <c r="B112" s="87"/>
      <c r="C112" s="87"/>
      <c r="D112" s="87"/>
      <c r="E112" s="87"/>
      <c r="F112" s="87"/>
      <c r="G112" s="87"/>
      <c r="H112" s="87"/>
      <c r="I112" s="87"/>
      <c r="J112" s="11"/>
      <c r="K112" s="11"/>
      <c r="L112" s="83"/>
      <c r="M112" s="84"/>
      <c r="N112" s="84"/>
      <c r="O112" s="84"/>
      <c r="P112" s="84"/>
      <c r="Q112" s="11"/>
      <c r="R112" s="11"/>
      <c r="S112" s="11"/>
      <c r="T112" s="11"/>
      <c r="U112" s="11"/>
      <c r="V112" s="11"/>
      <c r="W112" s="120"/>
      <c r="X112" s="120"/>
      <c r="Y112" s="11"/>
      <c r="Z112" s="86"/>
      <c r="AP112" s="11"/>
    </row>
    <row r="113" spans="1:42" s="10" customFormat="1" ht="23.25" customHeight="1">
      <c r="A113" s="82"/>
      <c r="B113" s="87"/>
      <c r="C113" s="87"/>
      <c r="D113" s="87"/>
      <c r="E113" s="87"/>
      <c r="F113" s="87"/>
      <c r="G113" s="87"/>
      <c r="H113" s="87"/>
      <c r="I113" s="87"/>
      <c r="J113" s="11"/>
      <c r="K113" s="11"/>
      <c r="L113" s="83"/>
      <c r="M113" s="84"/>
      <c r="N113" s="84"/>
      <c r="O113" s="84"/>
      <c r="P113" s="84"/>
      <c r="Q113" s="11"/>
      <c r="R113" s="11"/>
      <c r="S113" s="11"/>
      <c r="T113" s="11"/>
      <c r="U113" s="11"/>
      <c r="V113" s="11"/>
      <c r="W113" s="120"/>
      <c r="X113" s="120"/>
      <c r="Y113" s="11"/>
      <c r="Z113" s="86"/>
      <c r="AP113" s="11"/>
    </row>
    <row r="114" spans="1:42" s="10" customFormat="1" ht="23.25" customHeight="1">
      <c r="A114" s="82"/>
      <c r="B114" s="87"/>
      <c r="C114" s="87"/>
      <c r="D114" s="87"/>
      <c r="E114" s="87"/>
      <c r="F114" s="87"/>
      <c r="G114" s="87"/>
      <c r="H114" s="87"/>
      <c r="I114" s="87"/>
      <c r="J114" s="11"/>
      <c r="K114" s="11"/>
      <c r="L114" s="83"/>
      <c r="M114" s="84"/>
      <c r="N114" s="84"/>
      <c r="O114" s="84"/>
      <c r="P114" s="84"/>
      <c r="Q114" s="11"/>
      <c r="R114" s="11"/>
      <c r="S114" s="11"/>
      <c r="T114" s="11"/>
      <c r="U114" s="11"/>
      <c r="V114" s="11"/>
      <c r="W114" s="120"/>
      <c r="X114" s="120"/>
      <c r="Y114" s="11"/>
      <c r="Z114" s="86"/>
      <c r="AP114" s="11"/>
    </row>
    <row r="115" spans="1:42" s="10" customFormat="1" ht="23.25" customHeight="1">
      <c r="A115" s="82"/>
      <c r="B115" s="87"/>
      <c r="C115" s="87"/>
      <c r="D115" s="87"/>
      <c r="E115" s="87"/>
      <c r="F115" s="87"/>
      <c r="G115" s="87"/>
      <c r="H115" s="87"/>
      <c r="I115" s="87"/>
      <c r="J115" s="11"/>
      <c r="K115" s="11"/>
      <c r="L115" s="83"/>
      <c r="M115" s="84"/>
      <c r="N115" s="84"/>
      <c r="O115" s="84"/>
      <c r="P115" s="84"/>
      <c r="Q115" s="11"/>
      <c r="R115" s="11"/>
      <c r="S115" s="11"/>
      <c r="T115" s="11"/>
      <c r="U115" s="11"/>
      <c r="V115" s="11"/>
      <c r="W115" s="120"/>
      <c r="X115" s="120"/>
      <c r="Y115" s="11"/>
      <c r="Z115" s="86"/>
      <c r="AP115" s="11"/>
    </row>
    <row r="116" spans="1:42" s="10" customFormat="1" ht="23.25" customHeight="1">
      <c r="A116" s="82"/>
      <c r="B116" s="87"/>
      <c r="C116" s="87"/>
      <c r="D116" s="87"/>
      <c r="E116" s="87"/>
      <c r="F116" s="87"/>
      <c r="G116" s="87"/>
      <c r="H116" s="87"/>
      <c r="I116" s="87"/>
      <c r="J116" s="11"/>
      <c r="K116" s="11"/>
      <c r="L116" s="83"/>
      <c r="M116" s="84"/>
      <c r="N116" s="84"/>
      <c r="O116" s="84"/>
      <c r="P116" s="84"/>
      <c r="Q116" s="11"/>
      <c r="R116" s="11"/>
      <c r="S116" s="11"/>
      <c r="T116" s="11"/>
      <c r="U116" s="11"/>
      <c r="V116" s="11"/>
      <c r="W116" s="120"/>
      <c r="X116" s="120"/>
      <c r="Y116" s="11"/>
      <c r="Z116" s="86"/>
      <c r="AP116" s="11"/>
    </row>
    <row r="117" spans="1:42" s="10" customFormat="1" ht="23.25" customHeight="1">
      <c r="A117" s="82"/>
      <c r="B117" s="87"/>
      <c r="C117" s="87"/>
      <c r="D117" s="87"/>
      <c r="E117" s="87"/>
      <c r="F117" s="87"/>
      <c r="G117" s="87"/>
      <c r="H117" s="87"/>
      <c r="I117" s="87"/>
      <c r="J117" s="11"/>
      <c r="K117" s="11"/>
      <c r="L117" s="83"/>
      <c r="M117" s="84"/>
      <c r="N117" s="84"/>
      <c r="O117" s="84"/>
      <c r="P117" s="84"/>
      <c r="Q117" s="11"/>
      <c r="R117" s="11"/>
      <c r="S117" s="11"/>
      <c r="T117" s="11"/>
      <c r="U117" s="11"/>
      <c r="V117" s="11"/>
      <c r="W117" s="120"/>
      <c r="X117" s="120"/>
      <c r="Y117" s="11"/>
      <c r="Z117" s="86"/>
      <c r="AP117" s="11"/>
    </row>
    <row r="118" spans="1:42" s="10" customFormat="1" ht="23.25" customHeight="1">
      <c r="A118" s="82"/>
      <c r="B118" s="87"/>
      <c r="C118" s="87"/>
      <c r="D118" s="87"/>
      <c r="E118" s="87"/>
      <c r="F118" s="87"/>
      <c r="G118" s="87"/>
      <c r="H118" s="87"/>
      <c r="I118" s="87"/>
      <c r="J118" s="11"/>
      <c r="K118" s="11"/>
      <c r="L118" s="83"/>
      <c r="M118" s="84"/>
      <c r="N118" s="84"/>
      <c r="O118" s="84"/>
      <c r="P118" s="84"/>
      <c r="Q118" s="11"/>
      <c r="R118" s="11"/>
      <c r="S118" s="11"/>
      <c r="T118" s="11"/>
      <c r="U118" s="11"/>
      <c r="V118" s="11"/>
      <c r="W118" s="120"/>
      <c r="X118" s="120"/>
      <c r="Y118" s="11"/>
      <c r="Z118" s="11"/>
      <c r="AP118" s="11"/>
    </row>
    <row r="119" spans="1:42" s="10" customFormat="1" ht="23.25" customHeight="1">
      <c r="A119" s="82"/>
      <c r="B119" s="87"/>
      <c r="C119" s="87"/>
      <c r="D119" s="87"/>
      <c r="E119" s="87"/>
      <c r="F119" s="87"/>
      <c r="G119" s="87"/>
      <c r="H119" s="87"/>
      <c r="I119" s="87"/>
      <c r="J119" s="11"/>
      <c r="K119" s="11"/>
      <c r="L119" s="83"/>
      <c r="M119" s="84"/>
      <c r="N119" s="84"/>
      <c r="O119" s="84"/>
      <c r="P119" s="84"/>
      <c r="Q119" s="11"/>
      <c r="R119" s="11"/>
      <c r="S119" s="11"/>
      <c r="T119" s="11"/>
      <c r="U119" s="11"/>
      <c r="V119" s="11"/>
      <c r="W119" s="120"/>
      <c r="X119" s="120"/>
      <c r="Y119" s="11"/>
      <c r="Z119" s="11"/>
      <c r="AP119" s="11"/>
    </row>
    <row r="120" spans="1:42" s="10" customFormat="1" ht="23.25" customHeight="1">
      <c r="A120" s="82"/>
      <c r="B120" s="87"/>
      <c r="C120" s="87"/>
      <c r="D120" s="87"/>
      <c r="E120" s="87"/>
      <c r="F120" s="87"/>
      <c r="G120" s="87"/>
      <c r="H120" s="87"/>
      <c r="I120" s="87"/>
      <c r="J120" s="11"/>
      <c r="K120" s="11"/>
      <c r="L120" s="83"/>
      <c r="M120" s="84"/>
      <c r="N120" s="84"/>
      <c r="O120" s="84"/>
      <c r="P120" s="84"/>
      <c r="Q120" s="11"/>
      <c r="R120" s="11"/>
      <c r="S120" s="11"/>
      <c r="T120" s="11"/>
      <c r="U120" s="11"/>
      <c r="V120" s="11"/>
      <c r="W120" s="120"/>
      <c r="X120" s="120"/>
      <c r="Y120" s="11"/>
      <c r="Z120" s="11"/>
      <c r="AP120" s="11"/>
    </row>
    <row r="121" spans="1:42" s="10" customFormat="1" ht="23.25" customHeight="1">
      <c r="A121" s="82"/>
      <c r="B121" s="87"/>
      <c r="C121" s="87"/>
      <c r="D121" s="87"/>
      <c r="E121" s="87"/>
      <c r="F121" s="87"/>
      <c r="G121" s="87"/>
      <c r="H121" s="87"/>
      <c r="I121" s="87"/>
      <c r="J121" s="11"/>
      <c r="K121" s="11"/>
      <c r="L121" s="83"/>
      <c r="M121" s="84"/>
      <c r="N121" s="84"/>
      <c r="O121" s="84"/>
      <c r="P121" s="84"/>
      <c r="Q121" s="11"/>
      <c r="R121" s="11"/>
      <c r="S121" s="11"/>
      <c r="T121" s="11"/>
      <c r="U121" s="11"/>
      <c r="V121" s="11"/>
      <c r="W121" s="120"/>
      <c r="X121" s="11"/>
      <c r="Y121" s="11"/>
      <c r="Z121" s="11"/>
      <c r="AP121" s="11"/>
    </row>
    <row r="122" spans="1:42" s="10" customFormat="1" ht="23.25" customHeight="1">
      <c r="A122" s="82"/>
      <c r="B122" s="87"/>
      <c r="C122" s="87"/>
      <c r="D122" s="87"/>
      <c r="E122" s="87"/>
      <c r="F122" s="87"/>
      <c r="G122" s="87"/>
      <c r="H122" s="87"/>
      <c r="I122" s="87"/>
      <c r="J122" s="11"/>
      <c r="K122" s="11"/>
      <c r="L122" s="83"/>
      <c r="M122" s="84"/>
      <c r="N122" s="84"/>
      <c r="O122" s="84"/>
      <c r="P122" s="84"/>
      <c r="Q122" s="11"/>
      <c r="R122" s="11"/>
      <c r="S122" s="11"/>
      <c r="T122" s="11"/>
      <c r="U122" s="11"/>
      <c r="V122" s="11"/>
      <c r="W122" s="120"/>
      <c r="X122" s="11"/>
      <c r="Y122" s="11"/>
      <c r="Z122" s="11"/>
      <c r="AP122" s="11"/>
    </row>
    <row r="123" spans="1:42" s="10" customFormat="1" ht="23.25" customHeight="1">
      <c r="A123" s="82"/>
      <c r="B123" s="87"/>
      <c r="C123" s="87"/>
      <c r="D123" s="87"/>
      <c r="E123" s="87"/>
      <c r="F123" s="87"/>
      <c r="G123" s="87"/>
      <c r="H123" s="87"/>
      <c r="I123" s="87"/>
      <c r="J123" s="11"/>
      <c r="K123" s="11"/>
      <c r="L123" s="83"/>
      <c r="M123" s="84"/>
      <c r="N123" s="84"/>
      <c r="O123" s="84"/>
      <c r="P123" s="84"/>
      <c r="Q123" s="11"/>
      <c r="R123" s="11"/>
      <c r="S123" s="11"/>
      <c r="T123" s="11"/>
      <c r="U123" s="11"/>
      <c r="V123" s="11"/>
      <c r="W123" s="120"/>
      <c r="X123" s="11"/>
      <c r="Y123" s="11"/>
      <c r="Z123" s="11"/>
      <c r="AP123" s="11"/>
    </row>
    <row r="124" spans="1:42" s="10" customFormat="1" ht="23.25" customHeight="1">
      <c r="A124" s="82"/>
      <c r="B124" s="87"/>
      <c r="C124" s="87"/>
      <c r="D124" s="87"/>
      <c r="E124" s="87"/>
      <c r="F124" s="87"/>
      <c r="G124" s="87"/>
      <c r="H124" s="87"/>
      <c r="I124" s="87"/>
      <c r="J124" s="11"/>
      <c r="K124" s="11"/>
      <c r="L124" s="83"/>
      <c r="M124" s="84"/>
      <c r="N124" s="84"/>
      <c r="O124" s="84"/>
      <c r="P124" s="84"/>
      <c r="Q124" s="11"/>
      <c r="R124" s="11"/>
      <c r="S124" s="11"/>
      <c r="T124" s="11"/>
      <c r="U124" s="11"/>
      <c r="V124" s="11"/>
      <c r="W124" s="120"/>
      <c r="X124" s="11"/>
      <c r="Y124" s="11"/>
      <c r="Z124" s="11"/>
      <c r="AP124" s="11"/>
    </row>
    <row r="125" spans="1:42" s="10" customFormat="1" ht="23.25" customHeight="1">
      <c r="A125" s="82"/>
      <c r="B125" s="87"/>
      <c r="C125" s="87"/>
      <c r="D125" s="87"/>
      <c r="E125" s="87"/>
      <c r="F125" s="87"/>
      <c r="G125" s="87"/>
      <c r="H125" s="87"/>
      <c r="I125" s="87"/>
      <c r="J125" s="11"/>
      <c r="K125" s="11"/>
      <c r="L125" s="83"/>
      <c r="M125" s="84"/>
      <c r="N125" s="84"/>
      <c r="O125" s="84"/>
      <c r="P125" s="84"/>
      <c r="Q125" s="11"/>
      <c r="R125" s="11"/>
      <c r="S125" s="11"/>
      <c r="T125" s="11"/>
      <c r="U125" s="11"/>
      <c r="V125" s="11"/>
      <c r="W125" s="120"/>
      <c r="X125" s="11"/>
      <c r="Y125" s="11"/>
      <c r="Z125" s="11"/>
      <c r="AP125" s="11"/>
    </row>
    <row r="126" spans="1:42" ht="23.25" customHeight="1">
      <c r="W126" s="120"/>
    </row>
  </sheetData>
  <autoFilter ref="A7:AP78"/>
  <mergeCells count="42">
    <mergeCell ref="A1:Z1"/>
    <mergeCell ref="A2:Z2"/>
    <mergeCell ref="A4:A6"/>
    <mergeCell ref="B4:B5"/>
    <mergeCell ref="C4:E5"/>
    <mergeCell ref="F4:I4"/>
    <mergeCell ref="L4:P5"/>
    <mergeCell ref="Q4:V4"/>
    <mergeCell ref="W4:X5"/>
    <mergeCell ref="Y4:Y6"/>
    <mergeCell ref="Z4:Z6"/>
    <mergeCell ref="F5:F6"/>
    <mergeCell ref="G5:I5"/>
    <mergeCell ref="Q5:R5"/>
    <mergeCell ref="T5:U5"/>
    <mergeCell ref="B78:I78"/>
    <mergeCell ref="B81:I81"/>
    <mergeCell ref="V84:Y84"/>
    <mergeCell ref="M85:O85"/>
    <mergeCell ref="V85:Y85"/>
    <mergeCell ref="F56:F57"/>
    <mergeCell ref="G56:G57"/>
    <mergeCell ref="J56:J57"/>
    <mergeCell ref="A56:A57"/>
    <mergeCell ref="B56:B57"/>
    <mergeCell ref="C56:C57"/>
    <mergeCell ref="D56:D57"/>
    <mergeCell ref="E56:E57"/>
    <mergeCell ref="O56:O57"/>
    <mergeCell ref="P56:P57"/>
    <mergeCell ref="Q56:Q57"/>
    <mergeCell ref="R56:R57"/>
    <mergeCell ref="K56:K57"/>
    <mergeCell ref="L56:L57"/>
    <mergeCell ref="M56:M57"/>
    <mergeCell ref="N56:N57"/>
    <mergeCell ref="S56:S57"/>
    <mergeCell ref="T56:T57"/>
    <mergeCell ref="U56:U57"/>
    <mergeCell ref="V56:V57"/>
    <mergeCell ref="Z56:Z57"/>
    <mergeCell ref="Y56:Y57"/>
  </mergeCells>
  <dataValidations disablePrompts="1" count="1">
    <dataValidation type="list" allowBlank="1" showInputMessage="1" showErrorMessage="1" sqref="B89:B90">
      <formula1>$E$1:$E$1</formula1>
    </dataValidation>
  </dataValidations>
  <printOptions horizontalCentered="1"/>
  <pageMargins left="0.86614173228346458" right="0.15748031496062992" top="0.51181102362204722" bottom="0.39370078740157483" header="0.31496062992125984" footer="0.23622047244094491"/>
  <pageSetup paperSize="5" scale="56" fitToHeight="5" orientation="landscape" r:id="rId1"/>
  <headerFooter>
    <oddFooter>&amp;C&amp;"Arial,Negrita"&amp;9Página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249977111117893"/>
  </sheetPr>
  <dimension ref="A1:AQ66"/>
  <sheetViews>
    <sheetView view="pageBreakPreview" zoomScale="80" zoomScaleNormal="100" zoomScaleSheetLayoutView="80" workbookViewId="0">
      <selection activeCell="T17" sqref="T17"/>
    </sheetView>
  </sheetViews>
  <sheetFormatPr baseColWidth="10" defaultColWidth="11.42578125" defaultRowHeight="23.25" customHeight="1"/>
  <cols>
    <col min="1" max="1" width="14.85546875" style="82" customWidth="1"/>
    <col min="2" max="2" width="9.7109375" style="87" customWidth="1"/>
    <col min="3" max="3" width="3.7109375" style="87" customWidth="1"/>
    <col min="4" max="4" width="4.85546875" style="87" customWidth="1"/>
    <col min="5" max="5" width="14.140625" style="87" customWidth="1"/>
    <col min="6" max="6" width="35.5703125" style="87" customWidth="1"/>
    <col min="7" max="7" width="10.85546875" style="87" customWidth="1"/>
    <col min="8" max="8" width="11.42578125" style="87" customWidth="1"/>
    <col min="9" max="9" width="12.7109375" style="87" customWidth="1"/>
    <col min="10" max="11" width="3.7109375" style="11" customWidth="1"/>
    <col min="12" max="12" width="13.42578125" style="83" customWidth="1"/>
    <col min="13" max="13" width="13.42578125" style="84" customWidth="1"/>
    <col min="14" max="14" width="13.85546875" style="84" customWidth="1"/>
    <col min="15" max="15" width="9.42578125" style="84" customWidth="1"/>
    <col min="16" max="16" width="10" style="84" customWidth="1"/>
    <col min="17" max="17" width="9.85546875" style="11" customWidth="1"/>
    <col min="18" max="18" width="11" style="11" customWidth="1"/>
    <col min="19" max="19" width="10.7109375" style="11" customWidth="1"/>
    <col min="20" max="20" width="9" style="11" customWidth="1"/>
    <col min="21" max="21" width="11.42578125" style="11" customWidth="1"/>
    <col min="22" max="22" width="10.7109375" style="11" customWidth="1"/>
    <col min="23" max="24" width="9.7109375" style="11" customWidth="1"/>
    <col min="25" max="25" width="9.7109375" style="11" hidden="1" customWidth="1"/>
    <col min="26" max="26" width="10.42578125" style="11" customWidth="1"/>
    <col min="27" max="27" width="28.140625" style="11" customWidth="1"/>
    <col min="28" max="42" width="11.42578125" style="10"/>
    <col min="43" max="16384" width="11.42578125" style="11"/>
  </cols>
  <sheetData>
    <row r="1" spans="1:43" s="2" customFormat="1" ht="19.5" customHeight="1">
      <c r="A1" s="285" t="s">
        <v>175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43" s="2" customFormat="1" ht="18" customHeight="1">
      <c r="A2" s="285" t="s">
        <v>95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</row>
    <row r="3" spans="1:43" ht="11.25">
      <c r="N3" s="147"/>
      <c r="U3" s="148"/>
    </row>
    <row r="4" spans="1:43" s="12" customFormat="1" ht="11.25" customHeight="1">
      <c r="A4" s="286" t="s">
        <v>1</v>
      </c>
      <c r="B4" s="286" t="s">
        <v>2</v>
      </c>
      <c r="C4" s="289" t="s">
        <v>3</v>
      </c>
      <c r="D4" s="290"/>
      <c r="E4" s="291"/>
      <c r="F4" s="295" t="s">
        <v>4</v>
      </c>
      <c r="G4" s="296"/>
      <c r="H4" s="296"/>
      <c r="I4" s="297"/>
      <c r="J4" s="149"/>
      <c r="K4" s="149"/>
      <c r="L4" s="298" t="s">
        <v>5</v>
      </c>
      <c r="M4" s="299"/>
      <c r="N4" s="299"/>
      <c r="O4" s="299"/>
      <c r="P4" s="299"/>
      <c r="Q4" s="295" t="s">
        <v>6</v>
      </c>
      <c r="R4" s="296"/>
      <c r="S4" s="296"/>
      <c r="T4" s="296"/>
      <c r="U4" s="296"/>
      <c r="V4" s="297"/>
      <c r="W4" s="298" t="s">
        <v>7</v>
      </c>
      <c r="X4" s="299"/>
      <c r="Y4" s="150"/>
      <c r="Z4" s="286" t="s">
        <v>8</v>
      </c>
      <c r="AA4" s="302" t="s">
        <v>9</v>
      </c>
    </row>
    <row r="5" spans="1:43" s="12" customFormat="1" ht="22.5">
      <c r="A5" s="287"/>
      <c r="B5" s="287"/>
      <c r="C5" s="292"/>
      <c r="D5" s="293"/>
      <c r="E5" s="294"/>
      <c r="F5" s="286" t="s">
        <v>10</v>
      </c>
      <c r="G5" s="305" t="s">
        <v>11</v>
      </c>
      <c r="H5" s="306"/>
      <c r="I5" s="307"/>
      <c r="J5" s="151"/>
      <c r="K5" s="151"/>
      <c r="L5" s="300"/>
      <c r="M5" s="301"/>
      <c r="N5" s="301"/>
      <c r="O5" s="301"/>
      <c r="P5" s="301"/>
      <c r="Q5" s="308" t="s">
        <v>12</v>
      </c>
      <c r="R5" s="308"/>
      <c r="S5" s="152" t="s">
        <v>13</v>
      </c>
      <c r="T5" s="308" t="s">
        <v>96</v>
      </c>
      <c r="U5" s="308"/>
      <c r="V5" s="153" t="s">
        <v>13</v>
      </c>
      <c r="W5" s="300" t="s">
        <v>7</v>
      </c>
      <c r="X5" s="301"/>
      <c r="Y5" s="154"/>
      <c r="Z5" s="287"/>
      <c r="AA5" s="303"/>
    </row>
    <row r="6" spans="1:43" s="16" customFormat="1" ht="22.5">
      <c r="A6" s="288"/>
      <c r="B6" s="155" t="s">
        <v>14</v>
      </c>
      <c r="C6" s="149" t="s">
        <v>15</v>
      </c>
      <c r="D6" s="156"/>
      <c r="E6" s="149" t="s">
        <v>16</v>
      </c>
      <c r="F6" s="288"/>
      <c r="G6" s="149" t="s">
        <v>17</v>
      </c>
      <c r="H6" s="149" t="s">
        <v>18</v>
      </c>
      <c r="I6" s="149" t="s">
        <v>19</v>
      </c>
      <c r="J6" s="151" t="s">
        <v>20</v>
      </c>
      <c r="K6" s="151" t="s">
        <v>21</v>
      </c>
      <c r="L6" s="149" t="s">
        <v>22</v>
      </c>
      <c r="M6" s="149" t="s">
        <v>23</v>
      </c>
      <c r="N6" s="149" t="s">
        <v>24</v>
      </c>
      <c r="O6" s="149" t="s">
        <v>25</v>
      </c>
      <c r="P6" s="149" t="s">
        <v>26</v>
      </c>
      <c r="Q6" s="149" t="s">
        <v>27</v>
      </c>
      <c r="R6" s="149" t="s">
        <v>28</v>
      </c>
      <c r="S6" s="151" t="s">
        <v>30</v>
      </c>
      <c r="T6" s="149" t="s">
        <v>29</v>
      </c>
      <c r="U6" s="149" t="s">
        <v>28</v>
      </c>
      <c r="V6" s="151" t="s">
        <v>97</v>
      </c>
      <c r="W6" s="149" t="s">
        <v>31</v>
      </c>
      <c r="X6" s="149" t="s">
        <v>32</v>
      </c>
      <c r="Y6" s="151"/>
      <c r="Z6" s="288"/>
      <c r="AA6" s="304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1:43" s="31" customFormat="1" ht="66" customHeight="1">
      <c r="A7" s="88" t="s">
        <v>373</v>
      </c>
      <c r="B7" s="157" t="s">
        <v>354</v>
      </c>
      <c r="C7" s="90" t="s">
        <v>38</v>
      </c>
      <c r="D7" s="104" t="s">
        <v>39</v>
      </c>
      <c r="E7" s="88" t="s">
        <v>40</v>
      </c>
      <c r="F7" s="105" t="s">
        <v>189</v>
      </c>
      <c r="G7" s="88" t="s">
        <v>33</v>
      </c>
      <c r="H7" s="105" t="s">
        <v>50</v>
      </c>
      <c r="I7" s="89" t="s">
        <v>226</v>
      </c>
      <c r="J7" s="90" t="s">
        <v>34</v>
      </c>
      <c r="K7" s="90" t="s">
        <v>35</v>
      </c>
      <c r="L7" s="106">
        <v>2105850.64</v>
      </c>
      <c r="M7" s="106">
        <v>2105850.64</v>
      </c>
      <c r="N7" s="106"/>
      <c r="O7" s="108"/>
      <c r="P7" s="109"/>
      <c r="Q7" s="109" t="s">
        <v>41</v>
      </c>
      <c r="R7" s="110">
        <v>1</v>
      </c>
      <c r="S7" s="111">
        <v>0</v>
      </c>
      <c r="T7" s="111">
        <v>1</v>
      </c>
      <c r="U7" s="110">
        <v>1</v>
      </c>
      <c r="V7" s="111">
        <v>1</v>
      </c>
      <c r="W7" s="115">
        <v>165</v>
      </c>
      <c r="X7" s="115">
        <v>173</v>
      </c>
      <c r="Y7" s="115">
        <f>W7+X7</f>
        <v>338</v>
      </c>
      <c r="Z7" s="112">
        <v>150</v>
      </c>
      <c r="AA7" s="113" t="s">
        <v>42</v>
      </c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</row>
    <row r="8" spans="1:43" s="31" customFormat="1" ht="66" customHeight="1">
      <c r="A8" s="88" t="s">
        <v>374</v>
      </c>
      <c r="B8" s="157" t="s">
        <v>354</v>
      </c>
      <c r="C8" s="90" t="s">
        <v>38</v>
      </c>
      <c r="D8" s="104" t="s">
        <v>39</v>
      </c>
      <c r="E8" s="88" t="s">
        <v>40</v>
      </c>
      <c r="F8" s="105" t="s">
        <v>356</v>
      </c>
      <c r="G8" s="88" t="s">
        <v>33</v>
      </c>
      <c r="H8" s="105" t="s">
        <v>79</v>
      </c>
      <c r="I8" s="89" t="s">
        <v>355</v>
      </c>
      <c r="J8" s="90" t="s">
        <v>34</v>
      </c>
      <c r="K8" s="90" t="s">
        <v>35</v>
      </c>
      <c r="L8" s="106">
        <v>2016818.54</v>
      </c>
      <c r="M8" s="106">
        <v>2016818.54</v>
      </c>
      <c r="N8" s="106"/>
      <c r="O8" s="108"/>
      <c r="P8" s="109"/>
      <c r="Q8" s="109" t="s">
        <v>41</v>
      </c>
      <c r="R8" s="110">
        <v>1</v>
      </c>
      <c r="S8" s="111">
        <v>0</v>
      </c>
      <c r="T8" s="111">
        <v>1</v>
      </c>
      <c r="U8" s="110">
        <v>1</v>
      </c>
      <c r="V8" s="111">
        <v>1</v>
      </c>
      <c r="W8" s="115">
        <v>754</v>
      </c>
      <c r="X8" s="115">
        <v>763</v>
      </c>
      <c r="Y8" s="115">
        <f>W8+X8</f>
        <v>1517</v>
      </c>
      <c r="Z8" s="112">
        <v>150</v>
      </c>
      <c r="AA8" s="113" t="s">
        <v>42</v>
      </c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30"/>
    </row>
    <row r="9" spans="1:43" s="31" customFormat="1" ht="66" customHeight="1">
      <c r="A9" s="88" t="s">
        <v>375</v>
      </c>
      <c r="B9" s="157" t="s">
        <v>354</v>
      </c>
      <c r="C9" s="90" t="s">
        <v>38</v>
      </c>
      <c r="D9" s="104" t="s">
        <v>39</v>
      </c>
      <c r="E9" s="88" t="s">
        <v>40</v>
      </c>
      <c r="F9" s="105" t="s">
        <v>188</v>
      </c>
      <c r="G9" s="88" t="s">
        <v>33</v>
      </c>
      <c r="H9" s="105" t="s">
        <v>222</v>
      </c>
      <c r="I9" s="89" t="s">
        <v>223</v>
      </c>
      <c r="J9" s="90" t="s">
        <v>34</v>
      </c>
      <c r="K9" s="90" t="s">
        <v>35</v>
      </c>
      <c r="L9" s="106">
        <v>3541042.62</v>
      </c>
      <c r="M9" s="106">
        <v>3541042.62</v>
      </c>
      <c r="N9" s="106"/>
      <c r="O9" s="108"/>
      <c r="P9" s="109"/>
      <c r="Q9" s="109" t="s">
        <v>41</v>
      </c>
      <c r="R9" s="110">
        <v>1</v>
      </c>
      <c r="S9" s="111">
        <v>0</v>
      </c>
      <c r="T9" s="111">
        <v>1</v>
      </c>
      <c r="U9" s="110">
        <v>1</v>
      </c>
      <c r="V9" s="111">
        <v>1</v>
      </c>
      <c r="W9" s="115">
        <v>790</v>
      </c>
      <c r="X9" s="115">
        <v>654</v>
      </c>
      <c r="Y9" s="115">
        <f>W9+X9</f>
        <v>1444</v>
      </c>
      <c r="Z9" s="112">
        <v>180</v>
      </c>
      <c r="AA9" s="113" t="s">
        <v>42</v>
      </c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30"/>
    </row>
    <row r="10" spans="1:43" s="31" customFormat="1" ht="66" customHeight="1">
      <c r="A10" s="88" t="s">
        <v>376</v>
      </c>
      <c r="B10" s="157" t="s">
        <v>354</v>
      </c>
      <c r="C10" s="90" t="s">
        <v>38</v>
      </c>
      <c r="D10" s="104" t="s">
        <v>39</v>
      </c>
      <c r="E10" s="88" t="s">
        <v>40</v>
      </c>
      <c r="F10" s="105" t="s">
        <v>101</v>
      </c>
      <c r="G10" s="88" t="s">
        <v>33</v>
      </c>
      <c r="H10" s="105" t="s">
        <v>53</v>
      </c>
      <c r="I10" s="89" t="s">
        <v>69</v>
      </c>
      <c r="J10" s="90" t="s">
        <v>34</v>
      </c>
      <c r="K10" s="90" t="s">
        <v>35</v>
      </c>
      <c r="L10" s="106">
        <v>2252867.4</v>
      </c>
      <c r="M10" s="106">
        <v>2252867.4</v>
      </c>
      <c r="N10" s="106"/>
      <c r="O10" s="108"/>
      <c r="P10" s="109"/>
      <c r="Q10" s="109" t="s">
        <v>41</v>
      </c>
      <c r="R10" s="110">
        <v>1</v>
      </c>
      <c r="S10" s="111">
        <v>0</v>
      </c>
      <c r="T10" s="111">
        <v>1</v>
      </c>
      <c r="U10" s="110">
        <v>1</v>
      </c>
      <c r="V10" s="111">
        <v>1</v>
      </c>
      <c r="W10" s="115">
        <v>1678</v>
      </c>
      <c r="X10" s="115">
        <v>1547</v>
      </c>
      <c r="Y10" s="115">
        <f>W10+X10</f>
        <v>3225</v>
      </c>
      <c r="Z10" s="112">
        <v>150</v>
      </c>
      <c r="AA10" s="113" t="s">
        <v>42</v>
      </c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30"/>
    </row>
    <row r="11" spans="1:43" s="31" customFormat="1" ht="158.25" customHeight="1">
      <c r="A11" s="88" t="s">
        <v>94</v>
      </c>
      <c r="B11" s="157" t="s">
        <v>354</v>
      </c>
      <c r="C11" s="114" t="s">
        <v>46</v>
      </c>
      <c r="D11" s="104" t="s">
        <v>334</v>
      </c>
      <c r="E11" s="88" t="s">
        <v>40</v>
      </c>
      <c r="F11" s="105" t="s">
        <v>342</v>
      </c>
      <c r="G11" s="88" t="s">
        <v>33</v>
      </c>
      <c r="H11" s="105" t="s">
        <v>49</v>
      </c>
      <c r="I11" s="105" t="s">
        <v>340</v>
      </c>
      <c r="J11" s="90" t="s">
        <v>34</v>
      </c>
      <c r="K11" s="90" t="s">
        <v>35</v>
      </c>
      <c r="L11" s="106">
        <v>2400618.23</v>
      </c>
      <c r="M11" s="106">
        <v>2400618.23</v>
      </c>
      <c r="N11" s="106"/>
      <c r="O11" s="108"/>
      <c r="P11" s="109"/>
      <c r="Q11" s="109" t="s">
        <v>47</v>
      </c>
      <c r="R11" s="110">
        <v>35</v>
      </c>
      <c r="S11" s="111">
        <v>0</v>
      </c>
      <c r="T11" s="111">
        <v>1</v>
      </c>
      <c r="U11" s="110">
        <v>35</v>
      </c>
      <c r="V11" s="111">
        <v>1</v>
      </c>
      <c r="W11" s="115">
        <v>217</v>
      </c>
      <c r="X11" s="115">
        <v>204</v>
      </c>
      <c r="Z11" s="112">
        <v>75</v>
      </c>
      <c r="AA11" s="113" t="s">
        <v>314</v>
      </c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30"/>
    </row>
    <row r="12" spans="1:43" s="31" customFormat="1" ht="164.25" customHeight="1">
      <c r="A12" s="88" t="s">
        <v>231</v>
      </c>
      <c r="B12" s="157" t="s">
        <v>354</v>
      </c>
      <c r="C12" s="90" t="s">
        <v>46</v>
      </c>
      <c r="D12" s="104" t="s">
        <v>334</v>
      </c>
      <c r="E12" s="88" t="s">
        <v>40</v>
      </c>
      <c r="F12" s="105" t="s">
        <v>191</v>
      </c>
      <c r="G12" s="88" t="s">
        <v>33</v>
      </c>
      <c r="H12" s="105" t="s">
        <v>224</v>
      </c>
      <c r="I12" s="89" t="s">
        <v>228</v>
      </c>
      <c r="J12" s="90" t="s">
        <v>34</v>
      </c>
      <c r="K12" s="90" t="s">
        <v>35</v>
      </c>
      <c r="L12" s="106">
        <v>1876447.05</v>
      </c>
      <c r="M12" s="106">
        <v>1876447.05</v>
      </c>
      <c r="N12" s="106"/>
      <c r="O12" s="108"/>
      <c r="P12" s="109"/>
      <c r="Q12" s="109" t="s">
        <v>47</v>
      </c>
      <c r="R12" s="110">
        <v>20</v>
      </c>
      <c r="S12" s="111">
        <v>0</v>
      </c>
      <c r="T12" s="111">
        <v>1</v>
      </c>
      <c r="U12" s="110">
        <v>20</v>
      </c>
      <c r="V12" s="111">
        <v>1</v>
      </c>
      <c r="W12" s="115">
        <v>2002</v>
      </c>
      <c r="X12" s="115">
        <v>1988</v>
      </c>
      <c r="Y12" s="115">
        <f>W12+X12</f>
        <v>3990</v>
      </c>
      <c r="Z12" s="112">
        <v>75</v>
      </c>
      <c r="AA12" s="113" t="s">
        <v>284</v>
      </c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30"/>
    </row>
    <row r="13" spans="1:43" s="31" customFormat="1" ht="161.25" customHeight="1">
      <c r="A13" s="88" t="s">
        <v>353</v>
      </c>
      <c r="B13" s="157" t="s">
        <v>354</v>
      </c>
      <c r="C13" s="90" t="s">
        <v>46</v>
      </c>
      <c r="D13" s="104" t="s">
        <v>334</v>
      </c>
      <c r="E13" s="88" t="s">
        <v>40</v>
      </c>
      <c r="F13" s="105" t="s">
        <v>190</v>
      </c>
      <c r="G13" s="88" t="s">
        <v>33</v>
      </c>
      <c r="H13" s="105" t="s">
        <v>53</v>
      </c>
      <c r="I13" s="89" t="s">
        <v>227</v>
      </c>
      <c r="J13" s="90" t="s">
        <v>34</v>
      </c>
      <c r="K13" s="90" t="s">
        <v>35</v>
      </c>
      <c r="L13" s="106">
        <v>2110840.4</v>
      </c>
      <c r="M13" s="106">
        <v>2110840.4</v>
      </c>
      <c r="N13" s="106"/>
      <c r="O13" s="108"/>
      <c r="P13" s="109"/>
      <c r="Q13" s="109" t="s">
        <v>47</v>
      </c>
      <c r="R13" s="110">
        <v>36</v>
      </c>
      <c r="S13" s="111">
        <v>0</v>
      </c>
      <c r="T13" s="111">
        <v>1</v>
      </c>
      <c r="U13" s="110">
        <v>36</v>
      </c>
      <c r="V13" s="111">
        <v>1</v>
      </c>
      <c r="W13" s="115">
        <v>974</v>
      </c>
      <c r="X13" s="115">
        <v>970</v>
      </c>
      <c r="Y13" s="115">
        <f>W13+X13</f>
        <v>1944</v>
      </c>
      <c r="Z13" s="112">
        <v>150</v>
      </c>
      <c r="AA13" s="113" t="s">
        <v>285</v>
      </c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30"/>
    </row>
    <row r="14" spans="1:43" s="31" customFormat="1" ht="168.75">
      <c r="A14" s="88" t="s">
        <v>232</v>
      </c>
      <c r="B14" s="157" t="s">
        <v>354</v>
      </c>
      <c r="C14" s="90" t="s">
        <v>46</v>
      </c>
      <c r="D14" s="104" t="s">
        <v>334</v>
      </c>
      <c r="E14" s="88" t="s">
        <v>40</v>
      </c>
      <c r="F14" s="105" t="s">
        <v>192</v>
      </c>
      <c r="G14" s="88" t="s">
        <v>33</v>
      </c>
      <c r="H14" s="105" t="s">
        <v>44</v>
      </c>
      <c r="I14" s="89" t="s">
        <v>229</v>
      </c>
      <c r="J14" s="90" t="s">
        <v>34</v>
      </c>
      <c r="K14" s="90" t="s">
        <v>35</v>
      </c>
      <c r="L14" s="106">
        <v>1718370.5</v>
      </c>
      <c r="M14" s="106">
        <v>1718370.5</v>
      </c>
      <c r="N14" s="106"/>
      <c r="O14" s="108"/>
      <c r="P14" s="109"/>
      <c r="Q14" s="109" t="s">
        <v>47</v>
      </c>
      <c r="R14" s="110">
        <v>21</v>
      </c>
      <c r="S14" s="111">
        <v>0</v>
      </c>
      <c r="T14" s="111">
        <v>1</v>
      </c>
      <c r="U14" s="110">
        <v>21</v>
      </c>
      <c r="V14" s="111">
        <v>1</v>
      </c>
      <c r="W14" s="115">
        <v>225</v>
      </c>
      <c r="X14" s="115">
        <v>187</v>
      </c>
      <c r="Y14" s="115">
        <f t="shared" ref="Y14" si="0">W14+X14</f>
        <v>412</v>
      </c>
      <c r="Z14" s="112">
        <v>75</v>
      </c>
      <c r="AA14" s="113" t="s">
        <v>283</v>
      </c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30"/>
    </row>
    <row r="15" spans="1:43" s="31" customFormat="1" ht="63.75" customHeight="1">
      <c r="A15" s="88" t="s">
        <v>377</v>
      </c>
      <c r="B15" s="157" t="s">
        <v>354</v>
      </c>
      <c r="C15" s="18" t="s">
        <v>268</v>
      </c>
      <c r="D15" s="17" t="s">
        <v>269</v>
      </c>
      <c r="E15" s="17" t="s">
        <v>270</v>
      </c>
      <c r="F15" s="105" t="s">
        <v>359</v>
      </c>
      <c r="G15" s="88" t="s">
        <v>33</v>
      </c>
      <c r="H15" s="105" t="s">
        <v>225</v>
      </c>
      <c r="I15" s="89" t="s">
        <v>230</v>
      </c>
      <c r="J15" s="90" t="s">
        <v>34</v>
      </c>
      <c r="K15" s="90" t="s">
        <v>35</v>
      </c>
      <c r="L15" s="106">
        <v>2551968</v>
      </c>
      <c r="M15" s="106">
        <v>2551968</v>
      </c>
      <c r="N15" s="106"/>
      <c r="O15" s="108"/>
      <c r="P15" s="109"/>
      <c r="Q15" s="109" t="s">
        <v>36</v>
      </c>
      <c r="R15" s="110">
        <v>1.1020000000000001</v>
      </c>
      <c r="S15" s="111">
        <v>0</v>
      </c>
      <c r="T15" s="111">
        <v>1</v>
      </c>
      <c r="U15" s="110">
        <v>1.1020000000000001</v>
      </c>
      <c r="V15" s="111">
        <v>1</v>
      </c>
      <c r="W15" s="115">
        <v>773</v>
      </c>
      <c r="X15" s="115">
        <v>717</v>
      </c>
      <c r="Y15" s="115">
        <f>W15+X15</f>
        <v>1490</v>
      </c>
      <c r="Z15" s="112">
        <v>60</v>
      </c>
      <c r="AA15" s="113" t="s">
        <v>266</v>
      </c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30"/>
    </row>
    <row r="16" spans="1:43" ht="20.25" customHeight="1">
      <c r="A16" s="143"/>
      <c r="B16" s="254" t="s">
        <v>81</v>
      </c>
      <c r="C16" s="254"/>
      <c r="D16" s="254"/>
      <c r="E16" s="254"/>
      <c r="F16" s="254"/>
      <c r="G16" s="254"/>
      <c r="H16" s="254"/>
      <c r="I16" s="254"/>
      <c r="J16" s="121"/>
      <c r="K16" s="122"/>
      <c r="L16" s="123">
        <f>SUM(L7:L15)</f>
        <v>20574823.380000003</v>
      </c>
      <c r="M16" s="123">
        <f>SUM(M7:M15)</f>
        <v>20574823.380000003</v>
      </c>
      <c r="N16" s="123">
        <f>SUM(N11:N15)</f>
        <v>0</v>
      </c>
      <c r="O16" s="123">
        <f>SUM(O10:O15)</f>
        <v>0</v>
      </c>
      <c r="P16" s="123">
        <f>SUM(P10:P15)</f>
        <v>0</v>
      </c>
      <c r="Q16" s="124"/>
      <c r="R16" s="125"/>
      <c r="S16" s="125"/>
      <c r="T16" s="126" t="s">
        <v>82</v>
      </c>
      <c r="U16" s="127">
        <f>COUNTA(A7:A15)</f>
        <v>9</v>
      </c>
      <c r="V16" s="128"/>
      <c r="W16" s="123">
        <f t="shared" ref="W16:X16" si="1">SUM(W7:W15)</f>
        <v>7578</v>
      </c>
      <c r="X16" s="123">
        <f t="shared" si="1"/>
        <v>7203</v>
      </c>
      <c r="Y16" s="123"/>
      <c r="Z16" s="129"/>
      <c r="AA16" s="158"/>
    </row>
    <row r="17" spans="1:43" ht="23.25" customHeight="1">
      <c r="A17" s="130"/>
      <c r="B17" s="131"/>
      <c r="C17" s="131"/>
      <c r="D17" s="131"/>
      <c r="E17" s="131"/>
      <c r="F17" s="131"/>
      <c r="G17" s="131"/>
      <c r="H17" s="131"/>
      <c r="I17" s="132"/>
      <c r="J17" s="133"/>
      <c r="K17" s="133"/>
      <c r="L17" s="134"/>
      <c r="M17" s="134"/>
      <c r="N17" s="134"/>
      <c r="O17" s="134"/>
      <c r="P17" s="134"/>
      <c r="Q17" s="135"/>
      <c r="R17" s="136"/>
      <c r="S17" s="136"/>
      <c r="T17" s="137"/>
      <c r="U17" s="138"/>
      <c r="V17" s="139"/>
      <c r="W17" s="138"/>
      <c r="X17" s="138"/>
      <c r="Y17" s="138"/>
      <c r="Z17" s="140"/>
      <c r="AA17" s="159"/>
    </row>
    <row r="18" spans="1:43" ht="81" customHeight="1">
      <c r="A18" s="89"/>
      <c r="B18" s="88" t="s">
        <v>83</v>
      </c>
      <c r="C18" s="90" t="s">
        <v>84</v>
      </c>
      <c r="D18" s="90" t="s">
        <v>66</v>
      </c>
      <c r="E18" s="105" t="s">
        <v>85</v>
      </c>
      <c r="F18" s="105" t="s">
        <v>86</v>
      </c>
      <c r="G18" s="88" t="s">
        <v>33</v>
      </c>
      <c r="H18" s="105" t="s">
        <v>87</v>
      </c>
      <c r="I18" s="89" t="s">
        <v>88</v>
      </c>
      <c r="J18" s="105" t="s">
        <v>34</v>
      </c>
      <c r="K18" s="105" t="s">
        <v>35</v>
      </c>
      <c r="L18" s="106">
        <f>+L16*0.03</f>
        <v>617244.70140000002</v>
      </c>
      <c r="M18" s="106">
        <f>+L18</f>
        <v>617244.70140000002</v>
      </c>
      <c r="N18" s="106">
        <v>0</v>
      </c>
      <c r="O18" s="109"/>
      <c r="P18" s="141"/>
      <c r="Q18" s="109" t="s">
        <v>89</v>
      </c>
      <c r="R18" s="142">
        <v>36</v>
      </c>
      <c r="S18" s="111">
        <v>0</v>
      </c>
      <c r="T18" s="111">
        <v>1</v>
      </c>
      <c r="U18" s="142">
        <v>36</v>
      </c>
      <c r="V18" s="111">
        <v>1</v>
      </c>
      <c r="W18" s="115"/>
      <c r="X18" s="115"/>
      <c r="Y18" s="115"/>
      <c r="Z18" s="112">
        <v>180</v>
      </c>
      <c r="AA18" s="113" t="s">
        <v>90</v>
      </c>
    </row>
    <row r="19" spans="1:43" ht="23.25" customHeight="1">
      <c r="A19" s="143"/>
      <c r="B19" s="255" t="s">
        <v>91</v>
      </c>
      <c r="C19" s="255"/>
      <c r="D19" s="255"/>
      <c r="E19" s="255"/>
      <c r="F19" s="255"/>
      <c r="G19" s="255"/>
      <c r="H19" s="255"/>
      <c r="I19" s="255"/>
      <c r="J19" s="121"/>
      <c r="K19" s="122"/>
      <c r="L19" s="144">
        <f>L16+L18</f>
        <v>21192068.081400003</v>
      </c>
      <c r="M19" s="123">
        <f>M16+M18</f>
        <v>21192068.081400003</v>
      </c>
      <c r="N19" s="123">
        <f>N16+N18</f>
        <v>0</v>
      </c>
      <c r="O19" s="123">
        <f>O16+O18</f>
        <v>0</v>
      </c>
      <c r="P19" s="123">
        <f>P16+P18</f>
        <v>0</v>
      </c>
      <c r="Q19" s="124"/>
      <c r="R19" s="125"/>
      <c r="S19" s="125"/>
      <c r="T19" s="126"/>
      <c r="U19" s="127"/>
      <c r="V19" s="128"/>
      <c r="W19" s="127"/>
      <c r="X19" s="127"/>
      <c r="Y19" s="127"/>
      <c r="Z19" s="145"/>
      <c r="AA19" s="146"/>
    </row>
    <row r="20" spans="1:43" s="92" customFormat="1" ht="13.5" customHeight="1">
      <c r="A20" s="160"/>
      <c r="B20" s="161"/>
      <c r="C20" s="161"/>
      <c r="D20" s="161"/>
      <c r="E20" s="161"/>
      <c r="F20" s="161"/>
      <c r="G20" s="161"/>
      <c r="H20" s="161"/>
      <c r="I20" s="161"/>
      <c r="J20" s="162"/>
      <c r="K20" s="163"/>
      <c r="L20" s="164"/>
      <c r="M20" s="165"/>
      <c r="N20" s="165"/>
      <c r="O20" s="165"/>
      <c r="P20" s="165"/>
      <c r="Q20" s="166"/>
      <c r="R20" s="167"/>
      <c r="S20" s="167"/>
      <c r="T20" s="168"/>
      <c r="U20" s="169"/>
      <c r="V20" s="170"/>
      <c r="W20" s="169"/>
      <c r="X20" s="169"/>
      <c r="Y20" s="169"/>
      <c r="Z20" s="171"/>
      <c r="AA20" s="172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</row>
    <row r="21" spans="1:43" ht="14.25" customHeight="1">
      <c r="A21" s="173"/>
      <c r="B21" s="173"/>
      <c r="C21" s="173"/>
      <c r="D21" s="174"/>
      <c r="E21" s="173"/>
      <c r="F21" s="173"/>
      <c r="G21" s="173"/>
      <c r="H21" s="173"/>
      <c r="I21" s="173"/>
      <c r="J21" s="175"/>
      <c r="K21" s="175"/>
      <c r="L21" s="176"/>
      <c r="M21" s="177"/>
      <c r="N21" s="177"/>
      <c r="O21" s="177"/>
      <c r="P21" s="177"/>
      <c r="Q21" s="173"/>
      <c r="R21" s="178"/>
      <c r="S21" s="179"/>
      <c r="T21" s="179"/>
      <c r="U21" s="180"/>
      <c r="V21" s="179"/>
      <c r="W21" s="181"/>
      <c r="X21" s="181"/>
      <c r="Y21" s="181"/>
      <c r="Z21" s="182"/>
      <c r="AA21" s="86"/>
    </row>
    <row r="22" spans="1:43" ht="23.25" customHeight="1">
      <c r="A22" s="130"/>
      <c r="B22" s="130"/>
      <c r="C22" s="130"/>
      <c r="D22" s="183"/>
      <c r="E22" s="130"/>
      <c r="F22" s="284" t="s">
        <v>196</v>
      </c>
      <c r="G22" s="284"/>
      <c r="H22" s="284"/>
      <c r="I22" s="284"/>
      <c r="J22" s="284"/>
      <c r="K22" s="284"/>
      <c r="L22" s="284"/>
      <c r="M22" s="284"/>
      <c r="N22" s="284"/>
      <c r="O22" s="176"/>
      <c r="P22" s="176"/>
      <c r="Q22" s="130"/>
      <c r="R22" s="184">
        <f>SUM(Z7:Z15)</f>
        <v>1065</v>
      </c>
      <c r="S22" s="185"/>
      <c r="T22" s="185"/>
      <c r="U22" s="186"/>
      <c r="V22" s="185"/>
      <c r="W22" s="187"/>
      <c r="X22" s="187"/>
      <c r="Y22" s="187"/>
      <c r="Z22" s="188"/>
      <c r="AA22" s="86"/>
    </row>
    <row r="23" spans="1:43" ht="23.25" customHeight="1">
      <c r="A23" s="189"/>
      <c r="B23" s="189"/>
      <c r="C23" s="189"/>
      <c r="D23" s="190"/>
      <c r="E23" s="189"/>
      <c r="F23" s="105" t="s">
        <v>195</v>
      </c>
      <c r="G23" s="88" t="s">
        <v>33</v>
      </c>
      <c r="H23" s="105" t="s">
        <v>87</v>
      </c>
      <c r="I23" s="89" t="s">
        <v>88</v>
      </c>
      <c r="J23" s="189"/>
      <c r="K23" s="189"/>
      <c r="L23" s="106">
        <v>25850000</v>
      </c>
      <c r="M23" s="191">
        <f>+L23*0.6</f>
        <v>15510000</v>
      </c>
      <c r="N23" s="107">
        <f>+L23*0.4</f>
        <v>10340000</v>
      </c>
      <c r="O23" s="192"/>
      <c r="P23" s="189"/>
      <c r="Q23" s="189"/>
      <c r="R23" s="189">
        <f>+R22/30</f>
        <v>35.5</v>
      </c>
      <c r="S23" s="189"/>
      <c r="T23" s="189"/>
      <c r="U23" s="189"/>
      <c r="V23" s="282"/>
      <c r="W23" s="282"/>
      <c r="X23" s="282"/>
      <c r="Y23" s="282"/>
      <c r="Z23" s="282"/>
      <c r="AA23" s="86"/>
    </row>
    <row r="24" spans="1:43" s="10" customFormat="1" ht="23.25" customHeight="1">
      <c r="A24" s="193"/>
      <c r="B24" s="193"/>
      <c r="C24" s="193"/>
      <c r="D24" s="194"/>
      <c r="E24" s="193"/>
      <c r="F24" s="193"/>
      <c r="G24" s="193"/>
      <c r="H24" s="193"/>
      <c r="I24" s="193"/>
      <c r="J24" s="193"/>
      <c r="K24" s="193"/>
      <c r="L24" s="176"/>
      <c r="M24" s="195"/>
      <c r="N24" s="196"/>
      <c r="O24" s="196"/>
      <c r="P24" s="193"/>
      <c r="Q24" s="193"/>
      <c r="R24" s="193"/>
      <c r="S24" s="193"/>
      <c r="T24" s="193"/>
      <c r="U24" s="193"/>
      <c r="V24" s="283"/>
      <c r="W24" s="283"/>
      <c r="X24" s="283"/>
      <c r="Y24" s="283"/>
      <c r="Z24" s="283"/>
      <c r="AA24" s="86"/>
      <c r="AQ24" s="11"/>
    </row>
    <row r="25" spans="1:43" s="10" customFormat="1" ht="23.25" customHeight="1">
      <c r="A25" s="189"/>
      <c r="B25" s="189"/>
      <c r="C25" s="189"/>
      <c r="D25" s="190"/>
      <c r="E25" s="189"/>
      <c r="F25" s="189"/>
      <c r="G25" s="189"/>
      <c r="H25" s="189"/>
      <c r="I25" s="189"/>
      <c r="J25" s="189"/>
      <c r="K25" s="189"/>
      <c r="L25" s="197"/>
      <c r="M25" s="282"/>
      <c r="N25" s="282"/>
      <c r="O25" s="282"/>
      <c r="P25" s="189"/>
      <c r="Q25" s="189"/>
      <c r="R25" s="189"/>
      <c r="S25" s="189"/>
      <c r="T25" s="189"/>
      <c r="U25" s="189"/>
      <c r="V25" s="282"/>
      <c r="W25" s="282"/>
      <c r="X25" s="282"/>
      <c r="Y25" s="282"/>
      <c r="Z25" s="282"/>
      <c r="AA25" s="86"/>
      <c r="AQ25" s="11"/>
    </row>
    <row r="26" spans="1:43" s="10" customFormat="1" ht="23.25" customHeight="1">
      <c r="A26" s="130"/>
      <c r="B26" s="130"/>
      <c r="C26" s="130"/>
      <c r="D26" s="183"/>
      <c r="E26" s="130"/>
      <c r="F26" s="130"/>
      <c r="G26" s="130"/>
      <c r="H26" s="130"/>
      <c r="I26" s="130"/>
      <c r="J26" s="133"/>
      <c r="K26" s="133"/>
      <c r="L26" s="176"/>
      <c r="M26" s="176"/>
      <c r="N26" s="176"/>
      <c r="O26" s="176"/>
      <c r="P26" s="176"/>
      <c r="Q26" s="130"/>
      <c r="R26" s="184"/>
      <c r="S26" s="185"/>
      <c r="T26" s="185"/>
      <c r="U26" s="186"/>
      <c r="V26" s="185"/>
      <c r="W26" s="187"/>
      <c r="X26" s="187"/>
      <c r="Y26" s="187"/>
      <c r="Z26" s="188"/>
      <c r="AA26" s="86"/>
      <c r="AQ26" s="11"/>
    </row>
    <row r="27" spans="1:43" s="10" customFormat="1" ht="23.25" customHeight="1">
      <c r="A27" s="130"/>
      <c r="B27" s="130"/>
      <c r="C27" s="130"/>
      <c r="D27" s="183"/>
      <c r="E27" s="130"/>
      <c r="F27" s="130"/>
      <c r="G27" s="130"/>
      <c r="H27" s="130"/>
      <c r="I27" s="130"/>
      <c r="J27" s="133"/>
      <c r="K27" s="133"/>
      <c r="L27" s="176"/>
      <c r="M27" s="176"/>
      <c r="N27" s="176"/>
      <c r="O27" s="176"/>
      <c r="P27" s="176"/>
      <c r="Q27" s="130"/>
      <c r="R27" s="184"/>
      <c r="S27" s="185"/>
      <c r="T27" s="185"/>
      <c r="U27" s="186"/>
      <c r="V27" s="185"/>
      <c r="W27" s="187"/>
      <c r="X27" s="187"/>
      <c r="Y27" s="187"/>
      <c r="Z27" s="188"/>
      <c r="AA27" s="86"/>
      <c r="AQ27" s="11"/>
    </row>
    <row r="28" spans="1:43" s="10" customFormat="1" ht="23.25" customHeight="1">
      <c r="A28" s="130"/>
      <c r="B28" s="130"/>
      <c r="C28" s="130"/>
      <c r="D28" s="183"/>
      <c r="E28" s="130"/>
      <c r="F28" s="130"/>
      <c r="G28" s="130"/>
      <c r="H28" s="130"/>
      <c r="I28" s="130"/>
      <c r="J28" s="133"/>
      <c r="K28" s="133"/>
      <c r="L28" s="176"/>
      <c r="M28" s="176"/>
      <c r="N28" s="176"/>
      <c r="O28" s="176"/>
      <c r="P28" s="176"/>
      <c r="Q28" s="130"/>
      <c r="R28" s="184"/>
      <c r="S28" s="185"/>
      <c r="T28" s="185"/>
      <c r="U28" s="186"/>
      <c r="V28" s="185"/>
      <c r="W28" s="187"/>
      <c r="X28" s="187"/>
      <c r="Y28" s="187"/>
      <c r="Z28" s="188"/>
      <c r="AA28" s="86"/>
      <c r="AQ28" s="11"/>
    </row>
    <row r="29" spans="1:43" s="10" customFormat="1" ht="23.25" customHeight="1">
      <c r="A29" s="198"/>
      <c r="B29" s="199"/>
      <c r="C29" s="198"/>
      <c r="D29" s="198"/>
      <c r="E29" s="198"/>
      <c r="F29" s="200"/>
      <c r="G29" s="201"/>
      <c r="H29" s="202"/>
      <c r="I29" s="203"/>
      <c r="J29" s="198"/>
      <c r="K29" s="204"/>
      <c r="L29" s="205"/>
      <c r="M29" s="206"/>
      <c r="N29" s="207"/>
      <c r="O29" s="208"/>
      <c r="P29" s="208"/>
      <c r="Q29" s="208"/>
      <c r="R29" s="208"/>
      <c r="S29" s="208"/>
      <c r="T29" s="209"/>
      <c r="U29" s="210"/>
      <c r="V29" s="211"/>
      <c r="W29" s="211"/>
      <c r="X29" s="210"/>
      <c r="Y29" s="210"/>
      <c r="Z29" s="211"/>
      <c r="AA29" s="86"/>
      <c r="AQ29" s="11"/>
    </row>
    <row r="30" spans="1:43" s="10" customFormat="1" ht="23.25" customHeight="1">
      <c r="A30" s="212"/>
      <c r="B30" s="212"/>
      <c r="C30" s="212"/>
      <c r="D30" s="212"/>
      <c r="E30" s="212"/>
      <c r="F30" s="213"/>
      <c r="G30" s="214"/>
      <c r="H30" s="215"/>
      <c r="I30" s="216"/>
      <c r="J30" s="212"/>
      <c r="K30" s="217"/>
      <c r="L30" s="218"/>
      <c r="M30" s="219"/>
      <c r="N30" s="219"/>
      <c r="O30" s="220"/>
      <c r="P30" s="220"/>
      <c r="Q30" s="220"/>
      <c r="R30" s="220"/>
      <c r="S30" s="220"/>
      <c r="T30" s="221"/>
      <c r="U30" s="222"/>
      <c r="V30" s="223"/>
      <c r="W30" s="223"/>
      <c r="X30" s="222"/>
      <c r="Y30" s="222"/>
      <c r="Z30" s="223"/>
      <c r="AA30" s="86"/>
      <c r="AQ30" s="11"/>
    </row>
    <row r="31" spans="1:43" s="10" customFormat="1" ht="23.25" customHeight="1">
      <c r="A31" s="82"/>
      <c r="B31" s="87"/>
      <c r="C31" s="87"/>
      <c r="D31" s="87"/>
      <c r="E31" s="87"/>
      <c r="F31" s="87"/>
      <c r="G31" s="87"/>
      <c r="H31" s="87"/>
      <c r="I31" s="87"/>
      <c r="J31" s="11"/>
      <c r="K31" s="11"/>
      <c r="L31" s="83"/>
      <c r="M31" s="84"/>
      <c r="N31" s="84"/>
      <c r="O31" s="84"/>
      <c r="P31" s="84"/>
      <c r="Q31" s="11"/>
      <c r="R31" s="11"/>
      <c r="S31" s="11"/>
      <c r="T31" s="11"/>
      <c r="U31" s="11"/>
      <c r="V31" s="11"/>
      <c r="W31" s="85"/>
      <c r="X31" s="85"/>
      <c r="Y31" s="85"/>
      <c r="Z31" s="11"/>
      <c r="AA31" s="86"/>
      <c r="AQ31" s="11"/>
    </row>
    <row r="32" spans="1:43" s="10" customFormat="1" ht="23.25" customHeight="1">
      <c r="A32" s="82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3"/>
      <c r="M32" s="84"/>
      <c r="N32" s="84"/>
      <c r="O32" s="84"/>
      <c r="P32" s="84"/>
      <c r="Q32" s="11"/>
      <c r="R32" s="11"/>
      <c r="S32" s="11"/>
      <c r="T32" s="11"/>
      <c r="U32" s="11"/>
      <c r="V32" s="11"/>
      <c r="W32" s="85"/>
      <c r="X32" s="85"/>
      <c r="Y32" s="85"/>
      <c r="Z32" s="11"/>
      <c r="AA32" s="86"/>
      <c r="AQ32" s="11"/>
    </row>
    <row r="33" spans="1:43" s="10" customFormat="1" ht="23.25" customHeight="1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3"/>
      <c r="M33" s="84"/>
      <c r="N33" s="84"/>
      <c r="O33" s="84"/>
      <c r="P33" s="84"/>
      <c r="Q33" s="11"/>
      <c r="R33" s="11"/>
      <c r="S33" s="11"/>
      <c r="T33" s="11"/>
      <c r="U33" s="11"/>
      <c r="V33" s="11"/>
      <c r="W33" s="85"/>
      <c r="X33" s="85"/>
      <c r="Y33" s="85"/>
      <c r="Z33" s="11"/>
      <c r="AA33" s="86"/>
      <c r="AQ33" s="11"/>
    </row>
    <row r="34" spans="1:43" s="10" customFormat="1" ht="23.25" customHeight="1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3"/>
      <c r="M34" s="84"/>
      <c r="N34" s="84"/>
      <c r="O34" s="84"/>
      <c r="P34" s="84"/>
      <c r="Q34" s="11"/>
      <c r="R34" s="11"/>
      <c r="S34" s="11"/>
      <c r="T34" s="11"/>
      <c r="U34" s="11"/>
      <c r="V34" s="11"/>
      <c r="W34" s="85"/>
      <c r="X34" s="85"/>
      <c r="Y34" s="85"/>
      <c r="Z34" s="11"/>
      <c r="AA34" s="86"/>
      <c r="AQ34" s="11"/>
    </row>
    <row r="35" spans="1:43" s="10" customFormat="1" ht="23.25" customHeight="1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3"/>
      <c r="M35" s="84"/>
      <c r="N35" s="84"/>
      <c r="O35" s="84"/>
      <c r="P35" s="84"/>
      <c r="Q35" s="11"/>
      <c r="R35" s="11"/>
      <c r="S35" s="11"/>
      <c r="T35" s="11"/>
      <c r="U35" s="11"/>
      <c r="V35" s="11"/>
      <c r="W35" s="85"/>
      <c r="X35" s="85"/>
      <c r="Y35" s="85"/>
      <c r="Z35" s="11"/>
      <c r="AA35" s="86"/>
      <c r="AQ35" s="11"/>
    </row>
    <row r="36" spans="1:43" s="10" customFormat="1" ht="23.25" customHeight="1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3"/>
      <c r="M36" s="84"/>
      <c r="N36" s="84"/>
      <c r="O36" s="84"/>
      <c r="P36" s="84"/>
      <c r="Q36" s="11"/>
      <c r="R36" s="11"/>
      <c r="S36" s="11"/>
      <c r="T36" s="11"/>
      <c r="U36" s="11"/>
      <c r="V36" s="11"/>
      <c r="W36" s="85"/>
      <c r="X36" s="85"/>
      <c r="Y36" s="85"/>
      <c r="Z36" s="11"/>
      <c r="AA36" s="86"/>
      <c r="AQ36" s="11"/>
    </row>
    <row r="37" spans="1:43" s="10" customFormat="1" ht="23.25" customHeight="1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3"/>
      <c r="M37" s="84"/>
      <c r="N37" s="84"/>
      <c r="O37" s="84"/>
      <c r="P37" s="84"/>
      <c r="Q37" s="11"/>
      <c r="R37" s="11"/>
      <c r="S37" s="11"/>
      <c r="T37" s="11"/>
      <c r="U37" s="11"/>
      <c r="V37" s="11"/>
      <c r="W37" s="85"/>
      <c r="X37" s="85"/>
      <c r="Y37" s="85"/>
      <c r="Z37" s="11"/>
      <c r="AA37" s="86"/>
      <c r="AQ37" s="11"/>
    </row>
    <row r="38" spans="1:43" s="10" customFormat="1" ht="23.25" customHeight="1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3"/>
      <c r="M38" s="84"/>
      <c r="N38" s="84"/>
      <c r="O38" s="84"/>
      <c r="P38" s="84"/>
      <c r="Q38" s="11"/>
      <c r="R38" s="11"/>
      <c r="S38" s="11"/>
      <c r="T38" s="11"/>
      <c r="U38" s="11"/>
      <c r="V38" s="11"/>
      <c r="W38" s="85"/>
      <c r="X38" s="85"/>
      <c r="Y38" s="85"/>
      <c r="Z38" s="11"/>
      <c r="AA38" s="86"/>
      <c r="AQ38" s="11"/>
    </row>
    <row r="39" spans="1:43" s="10" customFormat="1" ht="23.25" customHeight="1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3"/>
      <c r="M39" s="84"/>
      <c r="N39" s="84"/>
      <c r="O39" s="84"/>
      <c r="P39" s="84"/>
      <c r="Q39" s="11"/>
      <c r="R39" s="11"/>
      <c r="S39" s="11"/>
      <c r="T39" s="11"/>
      <c r="U39" s="11"/>
      <c r="V39" s="11"/>
      <c r="W39" s="85"/>
      <c r="X39" s="85"/>
      <c r="Y39" s="85"/>
      <c r="Z39" s="11"/>
      <c r="AA39" s="86"/>
      <c r="AQ39" s="11"/>
    </row>
    <row r="40" spans="1:43" s="10" customFormat="1" ht="23.25" customHeight="1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3"/>
      <c r="M40" s="84"/>
      <c r="N40" s="84"/>
      <c r="O40" s="84"/>
      <c r="P40" s="84"/>
      <c r="Q40" s="11"/>
      <c r="R40" s="11"/>
      <c r="S40" s="11"/>
      <c r="T40" s="11"/>
      <c r="U40" s="11"/>
      <c r="V40" s="11"/>
      <c r="W40" s="85"/>
      <c r="X40" s="85"/>
      <c r="Y40" s="85"/>
      <c r="Z40" s="11"/>
      <c r="AA40" s="86"/>
      <c r="AQ40" s="11"/>
    </row>
    <row r="41" spans="1:43" s="10" customFormat="1" ht="23.25" customHeight="1">
      <c r="A41" s="82" t="str">
        <f t="shared" ref="A41:D41" si="2">UPPER(A21)</f>
        <v/>
      </c>
      <c r="B41" s="82" t="str">
        <f t="shared" si="2"/>
        <v/>
      </c>
      <c r="C41" s="82" t="str">
        <f t="shared" si="2"/>
        <v/>
      </c>
      <c r="D41" s="82" t="str">
        <f t="shared" si="2"/>
        <v/>
      </c>
      <c r="E41" s="82"/>
      <c r="F41" s="82"/>
      <c r="G41" s="82"/>
      <c r="H41" s="82"/>
      <c r="I41" s="82"/>
      <c r="J41" s="82"/>
      <c r="K41" s="82"/>
      <c r="L41" s="83"/>
      <c r="M41" s="84"/>
      <c r="N41" s="84"/>
      <c r="O41" s="84"/>
      <c r="P41" s="84"/>
      <c r="Q41" s="11"/>
      <c r="R41" s="11"/>
      <c r="S41" s="11"/>
      <c r="T41" s="11"/>
      <c r="U41" s="11"/>
      <c r="V41" s="11"/>
      <c r="W41" s="85"/>
      <c r="X41" s="85"/>
      <c r="Y41" s="85"/>
      <c r="Z41" s="11"/>
      <c r="AA41" s="86"/>
      <c r="AQ41" s="11"/>
    </row>
    <row r="42" spans="1:43" s="10" customFormat="1" ht="23.25" customHeight="1">
      <c r="A42" s="82" t="str">
        <f t="shared" ref="A42:D42" si="3">UPPER(A23)</f>
        <v/>
      </c>
      <c r="B42" s="82" t="str">
        <f t="shared" si="3"/>
        <v/>
      </c>
      <c r="C42" s="82" t="str">
        <f t="shared" si="3"/>
        <v/>
      </c>
      <c r="D42" s="82" t="str">
        <f t="shared" si="3"/>
        <v/>
      </c>
      <c r="E42" s="82"/>
      <c r="F42" s="82"/>
      <c r="G42" s="82"/>
      <c r="H42" s="82"/>
      <c r="I42" s="82"/>
      <c r="J42" s="82"/>
      <c r="K42" s="82"/>
      <c r="L42" s="83"/>
      <c r="M42" s="84"/>
      <c r="N42" s="84"/>
      <c r="O42" s="84"/>
      <c r="P42" s="84"/>
      <c r="Q42" s="11"/>
      <c r="R42" s="11"/>
      <c r="S42" s="11"/>
      <c r="T42" s="11"/>
      <c r="U42" s="11"/>
      <c r="V42" s="11"/>
      <c r="W42" s="85"/>
      <c r="X42" s="85"/>
      <c r="Y42" s="85"/>
      <c r="Z42" s="11"/>
      <c r="AA42" s="86"/>
      <c r="AQ42" s="11"/>
    </row>
    <row r="43" spans="1:43" s="10" customFormat="1" ht="23.25" customHeight="1">
      <c r="A43" s="82"/>
      <c r="B43" s="87"/>
      <c r="C43" s="87"/>
      <c r="D43" s="87"/>
      <c r="E43" s="87"/>
      <c r="F43" s="87"/>
      <c r="G43" s="87"/>
      <c r="H43" s="87"/>
      <c r="I43" s="87"/>
      <c r="J43" s="11"/>
      <c r="K43" s="11"/>
      <c r="L43" s="83"/>
      <c r="M43" s="84"/>
      <c r="N43" s="84"/>
      <c r="O43" s="84"/>
      <c r="P43" s="84"/>
      <c r="Q43" s="11"/>
      <c r="R43" s="11"/>
      <c r="S43" s="11"/>
      <c r="T43" s="11"/>
      <c r="U43" s="11"/>
      <c r="V43" s="11"/>
      <c r="W43" s="85"/>
      <c r="X43" s="85"/>
      <c r="Y43" s="85"/>
      <c r="Z43" s="11"/>
      <c r="AA43" s="86"/>
      <c r="AQ43" s="11"/>
    </row>
    <row r="44" spans="1:43" s="10" customFormat="1" ht="23.25" customHeight="1">
      <c r="A44" s="82"/>
      <c r="B44" s="87"/>
      <c r="C44" s="87"/>
      <c r="D44" s="87"/>
      <c r="E44" s="87"/>
      <c r="F44" s="87"/>
      <c r="G44" s="87"/>
      <c r="H44" s="87"/>
      <c r="I44" s="87"/>
      <c r="J44" s="11"/>
      <c r="K44" s="11"/>
      <c r="L44" s="83"/>
      <c r="M44" s="84"/>
      <c r="N44" s="84"/>
      <c r="O44" s="84"/>
      <c r="P44" s="84"/>
      <c r="Q44" s="11"/>
      <c r="R44" s="11"/>
      <c r="S44" s="11"/>
      <c r="T44" s="11"/>
      <c r="U44" s="11"/>
      <c r="V44" s="11"/>
      <c r="W44" s="85"/>
      <c r="X44" s="85"/>
      <c r="Y44" s="85"/>
      <c r="Z44" s="11"/>
      <c r="AA44" s="86"/>
      <c r="AQ44" s="11"/>
    </row>
    <row r="45" spans="1:43" s="10" customFormat="1" ht="23.25" customHeight="1">
      <c r="A45" s="82"/>
      <c r="B45" s="87"/>
      <c r="C45" s="87"/>
      <c r="D45" s="87"/>
      <c r="E45" s="87"/>
      <c r="F45" s="87"/>
      <c r="G45" s="87"/>
      <c r="H45" s="87"/>
      <c r="I45" s="87"/>
      <c r="J45" s="11"/>
      <c r="K45" s="11"/>
      <c r="L45" s="83"/>
      <c r="M45" s="84"/>
      <c r="N45" s="84"/>
      <c r="O45" s="84"/>
      <c r="P45" s="84"/>
      <c r="Q45" s="11"/>
      <c r="R45" s="11"/>
      <c r="S45" s="11"/>
      <c r="T45" s="11"/>
      <c r="U45" s="11"/>
      <c r="V45" s="11"/>
      <c r="W45" s="85"/>
      <c r="X45" s="85"/>
      <c r="Y45" s="85"/>
      <c r="Z45" s="11"/>
      <c r="AA45" s="86"/>
      <c r="AQ45" s="11"/>
    </row>
    <row r="46" spans="1:43" s="10" customFormat="1" ht="23.25" customHeight="1">
      <c r="A46" s="82"/>
      <c r="B46" s="87"/>
      <c r="C46" s="87"/>
      <c r="D46" s="87"/>
      <c r="E46" s="87"/>
      <c r="F46" s="87"/>
      <c r="G46" s="87"/>
      <c r="H46" s="87"/>
      <c r="I46" s="87"/>
      <c r="J46" s="11"/>
      <c r="K46" s="11"/>
      <c r="L46" s="83"/>
      <c r="M46" s="84"/>
      <c r="N46" s="84"/>
      <c r="O46" s="84"/>
      <c r="P46" s="84"/>
      <c r="Q46" s="11"/>
      <c r="R46" s="11"/>
      <c r="S46" s="11"/>
      <c r="T46" s="11"/>
      <c r="U46" s="11"/>
      <c r="V46" s="11"/>
      <c r="W46" s="85"/>
      <c r="X46" s="85"/>
      <c r="Y46" s="85"/>
      <c r="Z46" s="11"/>
      <c r="AA46" s="86"/>
      <c r="AQ46" s="11"/>
    </row>
    <row r="47" spans="1:43" s="10" customFormat="1" ht="23.25" customHeight="1">
      <c r="A47" s="82"/>
      <c r="B47" s="87"/>
      <c r="C47" s="87"/>
      <c r="D47" s="87"/>
      <c r="E47" s="87"/>
      <c r="F47" s="87"/>
      <c r="G47" s="87"/>
      <c r="H47" s="87"/>
      <c r="I47" s="87"/>
      <c r="J47" s="11"/>
      <c r="K47" s="11"/>
      <c r="L47" s="83"/>
      <c r="M47" s="84"/>
      <c r="N47" s="84"/>
      <c r="O47" s="84"/>
      <c r="P47" s="84"/>
      <c r="Q47" s="11"/>
      <c r="R47" s="11"/>
      <c r="S47" s="11"/>
      <c r="T47" s="11"/>
      <c r="U47" s="11"/>
      <c r="V47" s="11"/>
      <c r="W47" s="85"/>
      <c r="X47" s="85"/>
      <c r="Y47" s="85"/>
      <c r="Z47" s="11"/>
      <c r="AA47" s="86"/>
      <c r="AQ47" s="11"/>
    </row>
    <row r="48" spans="1:43" s="10" customFormat="1" ht="23.25" customHeight="1">
      <c r="A48" s="82"/>
      <c r="B48" s="87"/>
      <c r="C48" s="87"/>
      <c r="D48" s="87"/>
      <c r="E48" s="87"/>
      <c r="F48" s="87"/>
      <c r="G48" s="87"/>
      <c r="H48" s="87"/>
      <c r="I48" s="87"/>
      <c r="J48" s="11"/>
      <c r="K48" s="11"/>
      <c r="L48" s="83"/>
      <c r="M48" s="84"/>
      <c r="N48" s="84"/>
      <c r="O48" s="84"/>
      <c r="P48" s="84"/>
      <c r="Q48" s="11"/>
      <c r="R48" s="11"/>
      <c r="S48" s="11"/>
      <c r="T48" s="11"/>
      <c r="U48" s="11"/>
      <c r="V48" s="11"/>
      <c r="W48" s="85"/>
      <c r="X48" s="85"/>
      <c r="Y48" s="85"/>
      <c r="Z48" s="11"/>
      <c r="AA48" s="86"/>
      <c r="AQ48" s="11"/>
    </row>
    <row r="49" spans="1:43" s="10" customFormat="1" ht="23.25" customHeight="1">
      <c r="A49" s="82"/>
      <c r="B49" s="87"/>
      <c r="C49" s="87"/>
      <c r="D49" s="87"/>
      <c r="E49" s="87"/>
      <c r="F49" s="87"/>
      <c r="G49" s="87"/>
      <c r="H49" s="87"/>
      <c r="I49" s="87"/>
      <c r="J49" s="11"/>
      <c r="K49" s="11"/>
      <c r="L49" s="83"/>
      <c r="M49" s="84"/>
      <c r="N49" s="84"/>
      <c r="O49" s="84"/>
      <c r="P49" s="84"/>
      <c r="Q49" s="11"/>
      <c r="R49" s="11"/>
      <c r="S49" s="11"/>
      <c r="T49" s="11"/>
      <c r="U49" s="11"/>
      <c r="V49" s="11"/>
      <c r="W49" s="85"/>
      <c r="X49" s="85"/>
      <c r="Y49" s="85"/>
      <c r="Z49" s="11"/>
      <c r="AA49" s="86"/>
      <c r="AQ49" s="11"/>
    </row>
    <row r="50" spans="1:43" s="10" customFormat="1" ht="23.25" customHeight="1">
      <c r="A50" s="82"/>
      <c r="B50" s="87"/>
      <c r="C50" s="87"/>
      <c r="D50" s="87"/>
      <c r="E50" s="87"/>
      <c r="F50" s="87"/>
      <c r="G50" s="87"/>
      <c r="H50" s="87"/>
      <c r="I50" s="87"/>
      <c r="J50" s="11"/>
      <c r="K50" s="11"/>
      <c r="L50" s="83"/>
      <c r="M50" s="84"/>
      <c r="N50" s="84"/>
      <c r="O50" s="84"/>
      <c r="P50" s="84"/>
      <c r="Q50" s="11"/>
      <c r="R50" s="11"/>
      <c r="S50" s="11"/>
      <c r="T50" s="11"/>
      <c r="U50" s="11"/>
      <c r="V50" s="11"/>
      <c r="W50" s="85"/>
      <c r="X50" s="85"/>
      <c r="Y50" s="85"/>
      <c r="Z50" s="11"/>
      <c r="AA50" s="86"/>
      <c r="AQ50" s="11"/>
    </row>
    <row r="51" spans="1:43" s="10" customFormat="1" ht="23.25" customHeight="1">
      <c r="A51" s="82"/>
      <c r="B51" s="87"/>
      <c r="C51" s="87"/>
      <c r="D51" s="87"/>
      <c r="E51" s="87"/>
      <c r="F51" s="87"/>
      <c r="G51" s="87"/>
      <c r="H51" s="87"/>
      <c r="I51" s="87"/>
      <c r="J51" s="11"/>
      <c r="K51" s="11"/>
      <c r="L51" s="83"/>
      <c r="M51" s="84"/>
      <c r="N51" s="84"/>
      <c r="O51" s="84"/>
      <c r="P51" s="84"/>
      <c r="Q51" s="11"/>
      <c r="R51" s="11"/>
      <c r="S51" s="11"/>
      <c r="T51" s="11"/>
      <c r="U51" s="11"/>
      <c r="V51" s="11"/>
      <c r="W51" s="85"/>
      <c r="X51" s="85"/>
      <c r="Y51" s="85"/>
      <c r="Z51" s="11"/>
      <c r="AA51" s="86"/>
      <c r="AQ51" s="11"/>
    </row>
    <row r="52" spans="1:43" s="10" customFormat="1" ht="23.25" customHeight="1">
      <c r="A52" s="82"/>
      <c r="B52" s="87"/>
      <c r="C52" s="87"/>
      <c r="D52" s="87"/>
      <c r="E52" s="87"/>
      <c r="F52" s="87"/>
      <c r="G52" s="87"/>
      <c r="H52" s="87"/>
      <c r="I52" s="87"/>
      <c r="J52" s="11"/>
      <c r="K52" s="11"/>
      <c r="L52" s="83"/>
      <c r="M52" s="84"/>
      <c r="N52" s="84"/>
      <c r="O52" s="84"/>
      <c r="P52" s="84"/>
      <c r="Q52" s="11"/>
      <c r="R52" s="11"/>
      <c r="S52" s="11"/>
      <c r="T52" s="11"/>
      <c r="U52" s="11"/>
      <c r="V52" s="11"/>
      <c r="W52" s="85"/>
      <c r="X52" s="85"/>
      <c r="Y52" s="85"/>
      <c r="Z52" s="11"/>
      <c r="AA52" s="86"/>
      <c r="AQ52" s="11"/>
    </row>
    <row r="53" spans="1:43" s="10" customFormat="1" ht="23.25" customHeight="1">
      <c r="A53" s="82"/>
      <c r="B53" s="87"/>
      <c r="C53" s="87"/>
      <c r="D53" s="87"/>
      <c r="E53" s="87"/>
      <c r="F53" s="87"/>
      <c r="G53" s="87"/>
      <c r="H53" s="87"/>
      <c r="I53" s="87"/>
      <c r="J53" s="11"/>
      <c r="K53" s="11"/>
      <c r="L53" s="83"/>
      <c r="M53" s="84"/>
      <c r="N53" s="84"/>
      <c r="O53" s="84"/>
      <c r="P53" s="84"/>
      <c r="Q53" s="11"/>
      <c r="R53" s="11"/>
      <c r="S53" s="11"/>
      <c r="T53" s="11"/>
      <c r="U53" s="11"/>
      <c r="V53" s="11"/>
      <c r="W53" s="85"/>
      <c r="X53" s="85"/>
      <c r="Y53" s="85"/>
      <c r="Z53" s="11"/>
      <c r="AA53" s="86"/>
      <c r="AQ53" s="11"/>
    </row>
    <row r="54" spans="1:43" s="10" customFormat="1" ht="23.25" customHeight="1">
      <c r="A54" s="82"/>
      <c r="B54" s="87"/>
      <c r="C54" s="87"/>
      <c r="D54" s="87"/>
      <c r="E54" s="87"/>
      <c r="F54" s="87"/>
      <c r="G54" s="87"/>
      <c r="H54" s="87"/>
      <c r="I54" s="87"/>
      <c r="J54" s="11"/>
      <c r="K54" s="11"/>
      <c r="L54" s="83"/>
      <c r="M54" s="84"/>
      <c r="N54" s="84"/>
      <c r="O54" s="84"/>
      <c r="P54" s="84"/>
      <c r="Q54" s="11"/>
      <c r="R54" s="11"/>
      <c r="S54" s="11"/>
      <c r="T54" s="11"/>
      <c r="U54" s="11"/>
      <c r="V54" s="11"/>
      <c r="W54" s="85"/>
      <c r="X54" s="85"/>
      <c r="Y54" s="85"/>
      <c r="Z54" s="11"/>
      <c r="AA54" s="86"/>
      <c r="AQ54" s="11"/>
    </row>
    <row r="55" spans="1:43" s="10" customFormat="1" ht="23.25" customHeight="1">
      <c r="A55" s="82"/>
      <c r="B55" s="87"/>
      <c r="C55" s="87"/>
      <c r="D55" s="87"/>
      <c r="E55" s="87"/>
      <c r="F55" s="87"/>
      <c r="G55" s="87"/>
      <c r="H55" s="87"/>
      <c r="I55" s="87"/>
      <c r="J55" s="11"/>
      <c r="K55" s="11"/>
      <c r="L55" s="83"/>
      <c r="M55" s="84"/>
      <c r="N55" s="84"/>
      <c r="O55" s="84"/>
      <c r="P55" s="84"/>
      <c r="Q55" s="11"/>
      <c r="R55" s="11"/>
      <c r="S55" s="11"/>
      <c r="T55" s="11"/>
      <c r="U55" s="11"/>
      <c r="V55" s="11"/>
      <c r="W55" s="85"/>
      <c r="X55" s="85"/>
      <c r="Y55" s="85"/>
      <c r="Z55" s="11"/>
      <c r="AA55" s="86"/>
      <c r="AQ55" s="11"/>
    </row>
    <row r="56" spans="1:43" s="10" customFormat="1" ht="23.25" customHeight="1">
      <c r="A56" s="82"/>
      <c r="B56" s="87"/>
      <c r="C56" s="87"/>
      <c r="D56" s="87"/>
      <c r="E56" s="87"/>
      <c r="F56" s="87"/>
      <c r="G56" s="87"/>
      <c r="H56" s="87"/>
      <c r="I56" s="87"/>
      <c r="J56" s="11"/>
      <c r="K56" s="11"/>
      <c r="L56" s="83"/>
      <c r="M56" s="84"/>
      <c r="N56" s="84"/>
      <c r="O56" s="84"/>
      <c r="P56" s="84"/>
      <c r="Q56" s="11"/>
      <c r="R56" s="11"/>
      <c r="S56" s="11"/>
      <c r="T56" s="11"/>
      <c r="U56" s="11"/>
      <c r="V56" s="11"/>
      <c r="W56" s="85"/>
      <c r="X56" s="85"/>
      <c r="Y56" s="85"/>
      <c r="Z56" s="11"/>
      <c r="AA56" s="86"/>
      <c r="AQ56" s="11"/>
    </row>
    <row r="57" spans="1:43" s="10" customFormat="1" ht="23.25" customHeight="1">
      <c r="A57" s="82"/>
      <c r="B57" s="87"/>
      <c r="C57" s="87"/>
      <c r="D57" s="87"/>
      <c r="E57" s="87"/>
      <c r="F57" s="87"/>
      <c r="G57" s="87"/>
      <c r="H57" s="87"/>
      <c r="I57" s="87"/>
      <c r="J57" s="11"/>
      <c r="K57" s="11"/>
      <c r="L57" s="83"/>
      <c r="M57" s="84"/>
      <c r="N57" s="84"/>
      <c r="O57" s="84"/>
      <c r="P57" s="84"/>
      <c r="Q57" s="11"/>
      <c r="R57" s="11"/>
      <c r="S57" s="11"/>
      <c r="T57" s="11"/>
      <c r="U57" s="11"/>
      <c r="V57" s="11"/>
      <c r="W57" s="85"/>
      <c r="X57" s="85"/>
      <c r="Y57" s="85"/>
      <c r="Z57" s="11"/>
      <c r="AA57" s="86"/>
      <c r="AQ57" s="11"/>
    </row>
    <row r="58" spans="1:43" s="10" customFormat="1" ht="23.25" customHeight="1">
      <c r="A58" s="82"/>
      <c r="B58" s="87"/>
      <c r="C58" s="87"/>
      <c r="D58" s="87"/>
      <c r="E58" s="87"/>
      <c r="F58" s="87"/>
      <c r="G58" s="87"/>
      <c r="H58" s="87"/>
      <c r="I58" s="87"/>
      <c r="J58" s="11"/>
      <c r="K58" s="11"/>
      <c r="L58" s="83"/>
      <c r="M58" s="84"/>
      <c r="N58" s="84"/>
      <c r="O58" s="84"/>
      <c r="P58" s="84"/>
      <c r="Q58" s="11"/>
      <c r="R58" s="11"/>
      <c r="S58" s="11"/>
      <c r="T58" s="11"/>
      <c r="U58" s="11"/>
      <c r="V58" s="11"/>
      <c r="W58" s="85"/>
      <c r="X58" s="85"/>
      <c r="Y58" s="85"/>
      <c r="Z58" s="11"/>
      <c r="AA58" s="11"/>
      <c r="AQ58" s="11"/>
    </row>
    <row r="59" spans="1:43" s="10" customFormat="1" ht="23.25" customHeight="1">
      <c r="A59" s="82"/>
      <c r="B59" s="87"/>
      <c r="C59" s="87"/>
      <c r="D59" s="87"/>
      <c r="E59" s="87"/>
      <c r="F59" s="87"/>
      <c r="G59" s="87"/>
      <c r="H59" s="87"/>
      <c r="I59" s="87"/>
      <c r="J59" s="11"/>
      <c r="K59" s="11"/>
      <c r="L59" s="83"/>
      <c r="M59" s="84"/>
      <c r="N59" s="84"/>
      <c r="O59" s="84"/>
      <c r="P59" s="84"/>
      <c r="Q59" s="11"/>
      <c r="R59" s="11"/>
      <c r="S59" s="11"/>
      <c r="T59" s="11"/>
      <c r="U59" s="11"/>
      <c r="V59" s="11"/>
      <c r="W59" s="85"/>
      <c r="X59" s="85"/>
      <c r="Y59" s="85"/>
      <c r="Z59" s="11"/>
      <c r="AA59" s="11"/>
      <c r="AQ59" s="11"/>
    </row>
    <row r="60" spans="1:43" s="10" customFormat="1" ht="23.25" customHeight="1">
      <c r="A60" s="82"/>
      <c r="B60" s="87"/>
      <c r="C60" s="87"/>
      <c r="D60" s="87"/>
      <c r="E60" s="87"/>
      <c r="F60" s="87"/>
      <c r="G60" s="87"/>
      <c r="H60" s="87"/>
      <c r="I60" s="87"/>
      <c r="J60" s="11"/>
      <c r="K60" s="11"/>
      <c r="L60" s="83"/>
      <c r="M60" s="84"/>
      <c r="N60" s="84"/>
      <c r="O60" s="84"/>
      <c r="P60" s="84"/>
      <c r="Q60" s="11"/>
      <c r="R60" s="11"/>
      <c r="S60" s="11"/>
      <c r="T60" s="11"/>
      <c r="U60" s="11"/>
      <c r="V60" s="11"/>
      <c r="W60" s="85"/>
      <c r="X60" s="85"/>
      <c r="Y60" s="85"/>
      <c r="Z60" s="11"/>
      <c r="AA60" s="11"/>
      <c r="AQ60" s="11"/>
    </row>
    <row r="61" spans="1:43" s="10" customFormat="1" ht="23.25" customHeight="1">
      <c r="A61" s="82"/>
      <c r="B61" s="87"/>
      <c r="C61" s="87"/>
      <c r="D61" s="87"/>
      <c r="E61" s="87"/>
      <c r="F61" s="87"/>
      <c r="G61" s="87"/>
      <c r="H61" s="87"/>
      <c r="I61" s="87"/>
      <c r="J61" s="11"/>
      <c r="K61" s="11"/>
      <c r="L61" s="83"/>
      <c r="M61" s="84"/>
      <c r="N61" s="84"/>
      <c r="O61" s="84"/>
      <c r="P61" s="84"/>
      <c r="Q61" s="11"/>
      <c r="R61" s="11"/>
      <c r="S61" s="11"/>
      <c r="T61" s="11"/>
      <c r="U61" s="11"/>
      <c r="V61" s="11"/>
      <c r="W61" s="85"/>
      <c r="X61" s="11"/>
      <c r="Y61" s="11"/>
      <c r="Z61" s="11"/>
      <c r="AA61" s="11"/>
      <c r="AQ61" s="11"/>
    </row>
    <row r="62" spans="1:43" s="10" customFormat="1" ht="23.25" customHeight="1">
      <c r="A62" s="82"/>
      <c r="B62" s="87"/>
      <c r="C62" s="87"/>
      <c r="D62" s="87"/>
      <c r="E62" s="87"/>
      <c r="F62" s="87"/>
      <c r="G62" s="87"/>
      <c r="H62" s="87"/>
      <c r="I62" s="87"/>
      <c r="J62" s="11"/>
      <c r="K62" s="11"/>
      <c r="L62" s="83"/>
      <c r="M62" s="84"/>
      <c r="N62" s="84"/>
      <c r="O62" s="84"/>
      <c r="P62" s="84"/>
      <c r="Q62" s="11"/>
      <c r="R62" s="11"/>
      <c r="S62" s="11"/>
      <c r="T62" s="11"/>
      <c r="U62" s="11"/>
      <c r="V62" s="11"/>
      <c r="W62" s="85"/>
      <c r="X62" s="11"/>
      <c r="Y62" s="11"/>
      <c r="Z62" s="11"/>
      <c r="AA62" s="11"/>
      <c r="AQ62" s="11"/>
    </row>
    <row r="63" spans="1:43" s="10" customFormat="1" ht="23.25" customHeight="1">
      <c r="A63" s="82"/>
      <c r="B63" s="87"/>
      <c r="C63" s="87"/>
      <c r="D63" s="87"/>
      <c r="E63" s="87"/>
      <c r="F63" s="87"/>
      <c r="G63" s="87"/>
      <c r="H63" s="87"/>
      <c r="I63" s="87"/>
      <c r="J63" s="11"/>
      <c r="K63" s="11"/>
      <c r="L63" s="83"/>
      <c r="M63" s="84"/>
      <c r="N63" s="84"/>
      <c r="O63" s="84"/>
      <c r="P63" s="84"/>
      <c r="Q63" s="11"/>
      <c r="R63" s="11"/>
      <c r="S63" s="11"/>
      <c r="T63" s="11"/>
      <c r="U63" s="11"/>
      <c r="V63" s="11"/>
      <c r="W63" s="85"/>
      <c r="X63" s="11"/>
      <c r="Y63" s="11"/>
      <c r="Z63" s="11"/>
      <c r="AA63" s="11"/>
      <c r="AQ63" s="11"/>
    </row>
    <row r="64" spans="1:43" s="10" customFormat="1" ht="23.25" customHeight="1">
      <c r="A64" s="82"/>
      <c r="B64" s="87"/>
      <c r="C64" s="87"/>
      <c r="D64" s="87"/>
      <c r="E64" s="87"/>
      <c r="F64" s="87"/>
      <c r="G64" s="87"/>
      <c r="H64" s="87"/>
      <c r="I64" s="87"/>
      <c r="J64" s="11"/>
      <c r="K64" s="11"/>
      <c r="L64" s="83"/>
      <c r="M64" s="84"/>
      <c r="N64" s="84"/>
      <c r="O64" s="84"/>
      <c r="P64" s="84"/>
      <c r="Q64" s="11"/>
      <c r="R64" s="11"/>
      <c r="S64" s="11"/>
      <c r="T64" s="11"/>
      <c r="U64" s="11"/>
      <c r="V64" s="11"/>
      <c r="W64" s="85"/>
      <c r="X64" s="11"/>
      <c r="Y64" s="11"/>
      <c r="Z64" s="11"/>
      <c r="AA64" s="11"/>
      <c r="AQ64" s="11"/>
    </row>
    <row r="65" spans="1:43" s="10" customFormat="1" ht="23.25" customHeight="1">
      <c r="A65" s="82"/>
      <c r="B65" s="87"/>
      <c r="C65" s="87"/>
      <c r="D65" s="87"/>
      <c r="E65" s="87"/>
      <c r="F65" s="87"/>
      <c r="G65" s="87"/>
      <c r="H65" s="87"/>
      <c r="I65" s="87"/>
      <c r="J65" s="11"/>
      <c r="K65" s="11"/>
      <c r="L65" s="83"/>
      <c r="M65" s="84"/>
      <c r="N65" s="84"/>
      <c r="O65" s="84"/>
      <c r="P65" s="84"/>
      <c r="Q65" s="11"/>
      <c r="R65" s="11"/>
      <c r="S65" s="11"/>
      <c r="T65" s="11"/>
      <c r="U65" s="11"/>
      <c r="V65" s="11"/>
      <c r="W65" s="85"/>
      <c r="X65" s="11"/>
      <c r="Y65" s="11"/>
      <c r="Z65" s="11"/>
      <c r="AA65" s="11"/>
      <c r="AQ65" s="11"/>
    </row>
    <row r="66" spans="1:43" s="10" customFormat="1" ht="23.25" customHeight="1">
      <c r="A66" s="82"/>
      <c r="B66" s="87"/>
      <c r="C66" s="87"/>
      <c r="D66" s="87"/>
      <c r="E66" s="87"/>
      <c r="F66" s="87"/>
      <c r="G66" s="87"/>
      <c r="H66" s="87"/>
      <c r="I66" s="87"/>
      <c r="J66" s="11"/>
      <c r="K66" s="11"/>
      <c r="L66" s="83"/>
      <c r="M66" s="84"/>
      <c r="N66" s="84"/>
      <c r="O66" s="84"/>
      <c r="P66" s="84"/>
      <c r="Q66" s="11"/>
      <c r="R66" s="11"/>
      <c r="S66" s="11"/>
      <c r="T66" s="11"/>
      <c r="U66" s="11"/>
      <c r="V66" s="11"/>
      <c r="W66" s="85"/>
      <c r="X66" s="11"/>
      <c r="Y66" s="11"/>
      <c r="Z66" s="11"/>
      <c r="AA66" s="11"/>
      <c r="AQ66" s="11"/>
    </row>
  </sheetData>
  <mergeCells count="22">
    <mergeCell ref="A1:AA1"/>
    <mergeCell ref="A2:AA2"/>
    <mergeCell ref="A4:A6"/>
    <mergeCell ref="B4:B5"/>
    <mergeCell ref="C4:E5"/>
    <mergeCell ref="F4:I4"/>
    <mergeCell ref="L4:P5"/>
    <mergeCell ref="Q4:V4"/>
    <mergeCell ref="W4:X5"/>
    <mergeCell ref="Z4:Z6"/>
    <mergeCell ref="AA4:AA6"/>
    <mergeCell ref="F5:F6"/>
    <mergeCell ref="G5:I5"/>
    <mergeCell ref="Q5:R5"/>
    <mergeCell ref="T5:U5"/>
    <mergeCell ref="B16:I16"/>
    <mergeCell ref="B19:I19"/>
    <mergeCell ref="V23:Z23"/>
    <mergeCell ref="V24:Z24"/>
    <mergeCell ref="M25:O25"/>
    <mergeCell ref="V25:Z25"/>
    <mergeCell ref="F22:N22"/>
  </mergeCells>
  <dataValidations disablePrompts="1" count="1">
    <dataValidation type="list" allowBlank="1" showInputMessage="1" showErrorMessage="1" sqref="B29:B30">
      <formula1>$E$1:$E$1</formula1>
    </dataValidation>
  </dataValidations>
  <printOptions horizontalCentered="1"/>
  <pageMargins left="0.6692913385826772" right="0.15748031496062992" top="0.51181102362204722" bottom="0.39370078740157483" header="0.31496062992125984" footer="0.23622047244094491"/>
  <pageSetup paperSize="5" scale="54" orientation="landscape" r:id="rId1"/>
  <headerFooter>
    <oddFooter>&amp;C&amp;"Arial,Negrita"&amp;9Página &amp;P de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R.I.</vt:lpstr>
      <vt:lpstr>P.E.</vt:lpstr>
      <vt:lpstr>P.E.!Área_de_impresión</vt:lpstr>
      <vt:lpstr>R.I.!Área_de_impresión</vt:lpstr>
      <vt:lpstr>P.E.!Títulos_a_imprimir</vt:lpstr>
      <vt:lpstr>R.I.!Títulos_a_imprimir</vt:lpstr>
    </vt:vector>
  </TitlesOfParts>
  <Company>CDI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 RUIZ</dc:creator>
  <cp:lastModifiedBy>jnolasco</cp:lastModifiedBy>
  <cp:lastPrinted>2011-02-11T17:00:01Z</cp:lastPrinted>
  <dcterms:created xsi:type="dcterms:W3CDTF">2011-01-18T14:53:02Z</dcterms:created>
  <dcterms:modified xsi:type="dcterms:W3CDTF">2011-05-27T19:56:18Z</dcterms:modified>
</cp:coreProperties>
</file>